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Metas_1T_2020" sheetId="1" r:id="rId1"/>
  </sheets>
  <definedNames>
    <definedName name="_xlnm._FilterDatabase" localSheetId="0" hidden="1">'Metas_1T_2020'!$A$5:$BD$364</definedName>
  </definedNames>
  <calcPr fullCalcOnLoad="1"/>
</workbook>
</file>

<file path=xl/sharedStrings.xml><?xml version="1.0" encoding="utf-8"?>
<sst xmlns="http://schemas.openxmlformats.org/spreadsheetml/2006/main" count="16264" uniqueCount="2312">
  <si>
    <t>INSTITUTO NACIONAL DE TRANSPARENCIA, ACCESO A LA INFORMACIÓN Y PROTECCIÓN DE DATOS PERSONALES</t>
  </si>
  <si>
    <t>METAS AL PRIMER TRIMESTRE 2020</t>
  </si>
  <si>
    <t>Clave Objetivo Estratégico</t>
  </si>
  <si>
    <t>Objetivo Estratégico</t>
  </si>
  <si>
    <t>Secretaría</t>
  </si>
  <si>
    <t>Clave de Unidad Administrativa</t>
  </si>
  <si>
    <t>Descripción Unidad Administrativa</t>
  </si>
  <si>
    <t>Clave nivel de la MIR</t>
  </si>
  <si>
    <t>Nivel de la MIR</t>
  </si>
  <si>
    <t>Resumen Narrativo / Objetivo</t>
  </si>
  <si>
    <t>Nombre de Indicador</t>
  </si>
  <si>
    <t>Definición de Indicador</t>
  </si>
  <si>
    <t>Método de Cálculo</t>
  </si>
  <si>
    <t>Frecuencia de Medición</t>
  </si>
  <si>
    <t>Unidad de Medida</t>
  </si>
  <si>
    <t>Dimensión</t>
  </si>
  <si>
    <t>Tipo de indicador</t>
  </si>
  <si>
    <t>Medios de Verificación</t>
  </si>
  <si>
    <t>Supuestos</t>
  </si>
  <si>
    <t>Tipo de valor de la meta</t>
  </si>
  <si>
    <t>Tipo de meta</t>
  </si>
  <si>
    <t>Comportamiento Esperado</t>
  </si>
  <si>
    <t>Periodo de inicio</t>
  </si>
  <si>
    <t>Periodo de termino</t>
  </si>
  <si>
    <t>Valor línea base</t>
  </si>
  <si>
    <t>Año línea base</t>
  </si>
  <si>
    <t>Justificación de línea base</t>
  </si>
  <si>
    <t xml:space="preserve">Meta Programada Anual </t>
  </si>
  <si>
    <t>1T Programado</t>
  </si>
  <si>
    <t xml:space="preserve">1T Alcanzado </t>
  </si>
  <si>
    <t>1T Variación %</t>
  </si>
  <si>
    <t>Resultado</t>
  </si>
  <si>
    <t>Avance respecto a la Meta</t>
  </si>
  <si>
    <t>1T Justificación</t>
  </si>
  <si>
    <t>2T Programado</t>
  </si>
  <si>
    <t xml:space="preserve">2T Alcanzado </t>
  </si>
  <si>
    <t>2T Variación %</t>
  </si>
  <si>
    <t>2T Justificación</t>
  </si>
  <si>
    <t>3T Programado</t>
  </si>
  <si>
    <t xml:space="preserve">3T Alcanzado </t>
  </si>
  <si>
    <t>3T Variación %</t>
  </si>
  <si>
    <t>3T Justificación</t>
  </si>
  <si>
    <t>4T Programado</t>
  </si>
  <si>
    <t xml:space="preserve">4T Alcanzado </t>
  </si>
  <si>
    <t>4T Variación %</t>
  </si>
  <si>
    <t>4T Justificación</t>
  </si>
  <si>
    <t xml:space="preserve"> Programado Anual</t>
  </si>
  <si>
    <t xml:space="preserve"> Alcanzado  Anual</t>
  </si>
  <si>
    <t xml:space="preserve"> Variación %  Anual</t>
  </si>
  <si>
    <t xml:space="preserve"> Justificación  Anual</t>
  </si>
  <si>
    <t>Coordinar el Sistema Nacional de Transparencia y de Protección de Datos Personales, para que los órganos garantes establezcan, apliquen y evalúen acciones de acceso a la información pública,  protección y debido tratamiento de datos personales.</t>
  </si>
  <si>
    <t>Secretaría Ejecutiva del SNT</t>
  </si>
  <si>
    <t>Dirección General Técnica, Seguimiento y Normatividad</t>
  </si>
  <si>
    <t>GAF01</t>
  </si>
  <si>
    <t>Fin</t>
  </si>
  <si>
    <t>Contribuir a coordinar el Sistema Nacional de Transparencia y de Protección de Datos Personales, para que los órganos garantes establezcan, apliquen y evalúen acciones de acceso a la información pública, protección y debido tratamiento de datos personales mediante la consolidación de mecanismos normativos y de política entre los integrantes del Sistema.</t>
  </si>
  <si>
    <t>Porcentaje de acuerdos del Sistema Nacional de Transparencia cumplidos por sus integrantes.</t>
  </si>
  <si>
    <t>Mide el porcentaje de acuerdos tomados por el Consejo Nacional del Sistema Nacional de Transparencia cuyas acciones fueron llevadas a cabo por los integrantes o instancias del Sistema.</t>
  </si>
  <si>
    <t>(Acuerdos del Consejo Nacional del Sistema Nacional de Transparencia cumplidos / Acuerdos tomados por el Consejo del Sistema Nacional de Transparencia) * 100</t>
  </si>
  <si>
    <t>Anual</t>
  </si>
  <si>
    <t>Porcentaje</t>
  </si>
  <si>
    <t>Eficacia</t>
  </si>
  <si>
    <t>Estratégico</t>
  </si>
  <si>
    <t>La lista de acuerdos tomados por el Consejo Nacional del Sistema Nacional de Transparencia con su estatus de seguimientos se encuentra en http://snt.org.mx/index.php/consejo-nacional/acuerdos</t>
  </si>
  <si>
    <t>La legislación nacional y la gestión interna del Sistema Nacional se mantiene estable.</t>
  </si>
  <si>
    <t>Relativo</t>
  </si>
  <si>
    <t>Constante</t>
  </si>
  <si>
    <t>Ascendente</t>
  </si>
  <si>
    <t>La calendarización de las actividades del SNT puede generar que los acuerdos alcanzados a final de año no tengan su cumplimiento sino hasta el año que sigue. Por lo que un 85% de cumplimiento es una meta alcanzable y ambiciosa.</t>
  </si>
  <si>
    <t>-</t>
  </si>
  <si>
    <t>No aplica</t>
  </si>
  <si>
    <t>Ingresar meta alcanzada</t>
  </si>
  <si>
    <t>GAP01</t>
  </si>
  <si>
    <t>Propósito</t>
  </si>
  <si>
    <t>Los integrantes del Sistema Nacional de Transparencia cuentan con asistencia técnica en sus mecanismos normativos y de política para su coordinación en el marco del Sistema.</t>
  </si>
  <si>
    <t>Porcentaje de instrumentos normativos o de política pública del Sistema Nacional de Transparencia que reciben asistencia técnica.</t>
  </si>
  <si>
    <t>Mide la cobertura de la asistencia técnica que brinda la DGTSN-SNT a los instrumentos normativos o de política del Sistema Nacional de Transparencia.</t>
  </si>
  <si>
    <t>(Número de instrumentos normativos o de política pública del Sistema Nacional de Transparencia que reciben asistencia técnica por parte de la DGTSN / Número de instrumentos normativos o de política pública del Sistema Nacional de Transparencia ) * 100</t>
  </si>
  <si>
    <t>Insumos preparados, minutas elaboradas y documentos analizados que obran en las carpetas de seguimiento a las instancias del Sistema Nacional de Transparencia e instrumentos normativos y de política definidos por los acuerdos del Consejo Nacional, los cuáles son difundidos en línea en: http://snt.org.mx/index.php/consejo-nacional/acuerdos</t>
  </si>
  <si>
    <t xml:space="preserve">Los contextos sociopolíticos de los integrantes del SNT les permiten trabajar en el marco del Sistema  </t>
  </si>
  <si>
    <t>N/D</t>
  </si>
  <si>
    <t>Ésta actividad comenzará su seguimiento en 2019 y el valor de ese año será el reflejado como línea base</t>
  </si>
  <si>
    <t>GAC01</t>
  </si>
  <si>
    <t>Componente</t>
  </si>
  <si>
    <t>1.- Programa permanente de acompañamiento al análisis de los de instrumentos de política pública del Sistema Nacional de Transparencia ejecutado.</t>
  </si>
  <si>
    <t>Porcentaje de instrumentos de política pública del Sistema Nacional de Transparencia con acciones de acompañamiento para su análisis.</t>
  </si>
  <si>
    <t>Mide el porcentaje de acompañamiento al análisis de los instrumentos de política pública del Sistema Nacional de Transparencia.</t>
  </si>
  <si>
    <t>(Número de instrumentos de política pública del Sistema Nacional de Transparencia con acciones de acompañamiento para su análisis / Número de instrumentos de política pública del Sistema Nacional de Transparencia) * 100</t>
  </si>
  <si>
    <t>Semestral</t>
  </si>
  <si>
    <t>Carpetas electrónicas y físicas de los Programas Nacionales del Sistema Nacional de Transparencia con las notas de análisis e informes del estatus. Cuando uno de los documentos sea presentado, se le dará difusión en los portales de los Programas Nacionales: http://snt.org.mx/protai y http://snt.org.mx/pronadatos</t>
  </si>
  <si>
    <t>Los integrantes del Sistema Nacional de Transparencia realizan acciones que impulsan el avance de los instrumentos de política pública del Sistema Nacional de Transparencia</t>
  </si>
  <si>
    <t>GAC02</t>
  </si>
  <si>
    <t>2.- Programa de seguimiento técnico del Consejo Nacional del Sistema Nacional de Transparencia ejecutado.</t>
  </si>
  <si>
    <t>Porcentaje de acuerdos tomados por el Consejo Nacional con acciones de acompañamiento.</t>
  </si>
  <si>
    <t>Mide el porcentaje de acuerdos tomados por el Consejo Nacional que contaron con acciones de acompañamiento</t>
  </si>
  <si>
    <t>(Número de acuerdos del Consejo Nacional con acciones de acompañamiento / Número total de acuerdos tomados por el Consejo Nacional) *100</t>
  </si>
  <si>
    <t>La lista de acuerdos tomados por el Consejo Nacional del SNT se encuentra en http://snt.org.mx/index.php/consejo-nacional/acuerdos; así mismo las actas de sesión que incluyen el punto "Informes Ejecutivos, relativos al seguimiento y cumplimiento de los Acuerdos del Consejo Nacional de la sesión anterior" pueden encontrarse en http://snt.org.mx/index.php/consejo-nacional/sesiones. Adicionales acciones de seguimiento obran en las carpetas físicas y electrónicas de cada acuerdo</t>
  </si>
  <si>
    <t>El Consejo Nacional sesiona y genera acuerdos que impulsan el avance de los instrumentos normativos o de política pública del Sistema Nacional de Transparencia</t>
  </si>
  <si>
    <t>GOA01</t>
  </si>
  <si>
    <t>Actividad</t>
  </si>
  <si>
    <t>1.1 Actualización  y evaluación de los Programas Nacionales del Sistema Nacional de Transparencia</t>
  </si>
  <si>
    <t>Porcentaje de acciones de actualización y evaluación realizadas conforme a lo dispuesto por los Programas Nacionales del Sistema Nacional de Transparencia</t>
  </si>
  <si>
    <t>Mide el porcentaje de avance en la implementación de las acciones que han sido establecidas en la normativa, acuerdos y en los mismos Programas Nacionales del Sistema Nacional de Transparencia</t>
  </si>
  <si>
    <t>(Acciones de actualización y evaluación de los Programas Nacionales del Sistema Nacional de Transparencia realizadas) / (Acciones de actualización y evaluación de los Programas Nacionales del Sistema Nacional de Transparencia programadas) * 100</t>
  </si>
  <si>
    <t>Gestión</t>
  </si>
  <si>
    <t>Carpetas electrónicas y físicas de los Programas Nacionales del Sistema Nacional de Transparencia con los documentos de actualización y evaluación. Cuando uno de los documentos sea presentado, se le dará difusión en los portales de los Programas Nacionales: http://snt.org.mx/protai y http://snt.org.mx/pronadatos</t>
  </si>
  <si>
    <t>La información reportada por las instituciones integrantes del Sistema Nacional de Transparencia cuenta con atributos que permiten dar un seguimiento efectivo a los instrumentos de política pública del Sistema.</t>
  </si>
  <si>
    <t>GOA02</t>
  </si>
  <si>
    <t>1.2 Seguimiento a la implementación de los Programas Nacionales del Sistema Nacional de Transparencia</t>
  </si>
  <si>
    <t>Porcentaje de acciones realizadas por el Secretariado Ejecutivo del Sistema Nacional de Transparencia para el seguimiento a la implementación de los Programas Nacionales del Sistema Nacional de Transparencia</t>
  </si>
  <si>
    <t>Mide el porcentaje de avance en el seguimiento a la realización de acciones que han sido establecidas en la normativa, acuerdos y en los mismos Programas Nacionales del Sistema Nacional de Transparencia</t>
  </si>
  <si>
    <t>(Acciones de seguimiento a la implementación de los Programas Nacionales del Sistema Nacional de Transparencia realizadas por el Secretariado Ejecutivo del Sistema Nacional de Transparencia) / (Acciones de seguimiento a la implementación de los Programas Nacionales del Sistema Nacional de Transparencia programadas para su realización por parte del Secretariado Ejecutivo del Sistema Nacional de Transparencia) * 100</t>
  </si>
  <si>
    <t>Carpetas electrónicas y físicas de los Programas Nacionales del Sistema Nacional de Transparencia con documentos del estatus de su implementación. Cuando uno de los documentos sea presentado, se le dará difusión en los portales de los Programas Nacionales: http://snt.org.mx/protai y http://snt.org.mx/pronadatos</t>
  </si>
  <si>
    <t>La remisión por parte de las instituciones integrantes de la información para el seguimiento de de los instrumentos de política pública del Sistema Nacional de Transparencia es realizado en los términos establecidos.</t>
  </si>
  <si>
    <t>GOA03</t>
  </si>
  <si>
    <t>1.3 Seguimiento a acciones en materia de derechos humanos, perspectiva de género e inclusión social</t>
  </si>
  <si>
    <t>Porcentaje de acciones de seguimiento en materia de derechos humanos, perspectiva de género e inclusión social realizadas</t>
  </si>
  <si>
    <t>Mide el avance programático en el seguimiento a las acciones en materia de derechos humanos, perspectiva de género e inclusión social</t>
  </si>
  <si>
    <t>(Número de acciones de seguimiento en materia de derechos humanos, perspectiva de género e inclusión social realizadas / Número de acciones de seguimiento en materia de derechos humanos, perspectiva de género e inclusión social programadas) * 100</t>
  </si>
  <si>
    <t>Carpetas electrónicas y físicas de los Programas Nacionales del Sistema Nacional de Transparencia con documentos del estatus de su implementación. Cuando uno de los documentos sea presentado, se le dará difusión en los portales de los Programas Nacionales: http://snt.org.mx/protai y http://snt.org.mx/pronadatos.
Y materiales de difusión de los instrumentos normativos del Sistema Nacional de Transparencia</t>
  </si>
  <si>
    <t>La información de las actividades desarrolladas con perspectiva de género es reportada de manera oportuna y veraz por parte de las instituciones integrantes del Sistema Nacional de Transparencia, permitiendo que el seguimiento sea efectivo en esta relevante temática.</t>
  </si>
  <si>
    <t>GOA04</t>
  </si>
  <si>
    <t>2.1 Acompañamiento a las instancias del Sistema Nacional de Transparencia</t>
  </si>
  <si>
    <t>Porcentaje de actividades realizadas por las instancias del Sistema Nacional de Transparencia que cuentan con el acompañamiento de la Dirección General Técnica, Seguimiento y Normatividad</t>
  </si>
  <si>
    <t>Mide la cobertura en el acompañamiento, por parte de la Dirección General Técnica, Seguimiento y Normatividad, a las sesiones de las Comisiones Ordinarias, Regiones y Coordinación de los Organismos Garantes de las Entidades Federativas que realicen en el marco del Sistema Nacional de Transparencia</t>
  </si>
  <si>
    <t>(Número de sesiones de las instancias del Sistema Nacional de Transparencia con acompañamiento de la Dirección General Técnica, Seguimiento y Normatividad / Número de sesiones de las instancias del Sistema Nacional de Transparencia realizadas) * 100</t>
  </si>
  <si>
    <t>Versiones estenográficas y actas de las sesiones realizadas por las instancias del Sistema Nacional de Transparencia, que se encuentran en las carpetas de seguimiento de cada instancia.</t>
  </si>
  <si>
    <t>Las instancias del Sistema Nacional de Transparencia sesionan para el desahogo de sus temas y alcanzan acuerdos para el desarrollo de sus actividades.</t>
  </si>
  <si>
    <t>GOA05</t>
  </si>
  <si>
    <t>2.2 Preparación de contenidos para las sesiones del Consejo Nacional del Sistema Nacional de Transparencia</t>
  </si>
  <si>
    <t>Porcentaje de sesiones del Consejo Nacional del Sistema Nacional de Transparencia que cuentan con contenidos preparados desde la Dirección General Técnica, Seguimiento y Normatividad</t>
  </si>
  <si>
    <t>Mide la cobertura del apoyo que brinda la Dirección General Técnica, Seguimiento y Normatividad para la preparación de los contenidos que se presentan, discuten y/o votan en el Consejo Nacional del Sistema Nacional de Transparencia</t>
  </si>
  <si>
    <t>(Número de sesiones del Consejo Nacional del Sistema Nacional de Transparencia en las que la Dirección General Técnica, Seguimiento y Normatividad preparó contenidos/ Número de sesiones del Consejo Nacional del Sistema Nacional de Transparencia realizadas) * 100</t>
  </si>
  <si>
    <t>Documentos insumos para las sesiones, actas, minutas y/o acuerdos, los cuáles obran en las carpetas de seguimiento al Consejo Nacional a cargo de la Subdirección de Seguimiento de esta Dirección General</t>
  </si>
  <si>
    <t>El Consejo Nacional del Sistema Nacional de Transparencia sesiona para el desahogo de sus temas y alcanzan acuerdos para el desarrollo de sus actividades.</t>
  </si>
  <si>
    <t>GOA06</t>
  </si>
  <si>
    <t>2.3 Verificación del cumplimiento de los acuerdos del Consejo Nacional del Sistema Nacional de Transparencia.</t>
  </si>
  <si>
    <t>Porcentaje de acuerdos del Consejo Nacional del Sistema Nacional de Transparencia con acciones de verificación desde la Dirección General Técnica Seguimiento y Normatividad.</t>
  </si>
  <si>
    <t>Mide el avance programático en la verificación de los acuerdos del Consejo Nacional del Sistema Nacional de Transparencia.</t>
  </si>
  <si>
    <t>(Número de acuerdos del Consejo Nacional del Sistema Nacional de Transparencia con acciones de verificación realizadas / Número de acuerdos del Consejo Nacional del Sistema Nacional de Transparencia con acciones de verificación programadas) * 100</t>
  </si>
  <si>
    <t>Acuerdos del Pleno del Consejo Nacional y de las instancias del Sistema Nacional de Transparencia, bitácora de verificación y expediente de evidencias a cargo de la Dirección General Técnica, Seguimiento y Normatividad.</t>
  </si>
  <si>
    <t>El estatus que tienen los acuerdos pasados es utilizada como un insumo y antecedente para desarrollar nuevos acciones en el marco del Sistema Nacional de Transparencia</t>
  </si>
  <si>
    <t>GOA07</t>
  </si>
  <si>
    <t>2.4 Elaboración de informes sobre el Sistema Nacional de Transparencia.</t>
  </si>
  <si>
    <t>Porcentaje de informes elaborados sobre el Sistema Nacional de Transparencia.</t>
  </si>
  <si>
    <t>Mide el avance programático en la elaboración de los informes sobre el Sistema Nacional de Transparencia.</t>
  </si>
  <si>
    <t>(Número de informes elaborados / Número de informes programados) * 100</t>
  </si>
  <si>
    <t>Informes entregados en apego a las disposiciones normativas del Sistema Nacional de Transparencia. Disponibles en http://snt.org.mx/index.php/instancias-del-snt/secretariado-ejecutivo y en http://snt.org.mx/index.php/instancias-del-snt/presidencia</t>
  </si>
  <si>
    <t>La información que se encuentra en los informes es utilizada como un insumo y antecedente para desarrollar nuevas acciones en el marco del Sistema Nacional de Transparencia</t>
  </si>
  <si>
    <t>GOA08</t>
  </si>
  <si>
    <t>2.5 Publicación de acuerdos aprobados.</t>
  </si>
  <si>
    <t>Porcentaje de acuerdos publicados.</t>
  </si>
  <si>
    <t>Mide el porcentaje de publicación de los acuerdos aprobados por el Consejo Nacional del Sistema Nacional de Transparencia.</t>
  </si>
  <si>
    <t>(Número de acuerdos publicados  en el Diario Oficial de la Federación / Número total de acuerdos aprobados) * 100</t>
  </si>
  <si>
    <t>Publicaciones de los acuerdos del Consejo Nacional del Sistema Nacional de Transparencia en el Diario Oficial de la Federación (DOF). Los enlaces a cada publicación del DOF están disponibles en: http://snt.org.mx/index.php/consejo-nacional/acuerdos</t>
  </si>
  <si>
    <t>La difusión del Diario Oficial de la Federación es efectiva para comunicar los acuerdos alcanzados por el Consejo Nacional del Sistema Nacional de Transparencia</t>
  </si>
  <si>
    <t>GOA09</t>
  </si>
  <si>
    <t>2.6 Actualización de contenidos en línea</t>
  </si>
  <si>
    <t>Porcentaje de secciones con contenidos en línea actualizados.</t>
  </si>
  <si>
    <t>Mide el porcentaje de secciones con contenidos actualizados en el portal del Sistema Nacional de Transparencia</t>
  </si>
  <si>
    <t>(Número de secciones con contenidos actualizados que se encuentran en el portal del Sistema Nacional de Transparencia / Número total de secciones con contenidos en línea que se encuentran en el portal del Sistema Nacional de Transparencia) * 100</t>
  </si>
  <si>
    <t>Trimestral</t>
  </si>
  <si>
    <t>Secciones con contenidos actualizados del portal del Sistema Nacional de Transparencia. Disponibles en www.snt.org.mx, los micro sitios de los Programas Nacionales y sus pizarras de avances</t>
  </si>
  <si>
    <t>La información que se encuentra en línea es utilizada como un insumo y antecedente para desarrollar nuevas acciones en el marco del Sistema Nacional de Transparencia</t>
  </si>
  <si>
    <t>Aceptable</t>
  </si>
  <si>
    <t>Al 31 de marzo de 2020 se encuentran actualizadas por la DGTSNSNT las secciones: PROTAI (micrositio), PRONADATOS (micrositio), Marco Normativo, Sesiones, Acuerdos, Regiones, Comisiones, Sesiones de trabajo, Procesos electorales, Aviso de Privacidad, Implementación de los Programas Nacionales, y las secciones de capacitación: SIPOT, CEVINAI y Curso de administración de documentos y archivos; del Portal del Sistema Nacional de Transparencia</t>
  </si>
  <si>
    <t>Impulsar el desempeño organizacional y promover un modelo institucional de servicio público orientado a resultados con un enfoque de derechos humanos y perspectiva de género.</t>
  </si>
  <si>
    <t>Presidencia</t>
  </si>
  <si>
    <t>Órgano Interno de Control</t>
  </si>
  <si>
    <t>Contribuir a impulsar el desempeño organizacional y promover un modelo institucional de servicio público orientado a resultados con un enfoque de derechos humanos y perspectiva de género a través de procesos efectivos implementados que procuren que los servidoras y servidores públicos del INAI se desempeñen con eficacia, eficiencia, economía, transparencia, legalidad y honradez; logren los objetivos y metas de los programas aprobados,  y actúen bajo los principios que rigen al servicio público.</t>
  </si>
  <si>
    <t xml:space="preserve">Índice de Gestión para Resultados con enfoque de derechos humanos y perspectiva de género (IGpR) </t>
  </si>
  <si>
    <t xml:space="preserve">El IGpR está integrado por los seis pilares del ciclo de gestión para la creación de valor público: 1) Planieación orientada a resultados, 2) Presupuesto por resultados, 3) gestión financiera, auditoría y adquisiciones, 4) Gestión de programas y proyectos, 5) Seguimiento y evaluación y 6) Asuntos Jurídicos. Estos pilares a su vez se descomponen en un conjunto de 22 indicadores que dan cuenta de la madurez de los sistemas institucionales. A su vez, los indicadores están compuestos por requisitos mínimos que son las características y condiciones que deben tener dichos sistemas en un entorno de GpR.
Los requisitos mínimos se califican con una escala que va de cero a cinco, en la que cinco es la situación óptima. La calificación promedio de los requisitos mínimos deriva en un índice que muestra la capacidad de GpR del Instituto. </t>
  </si>
  <si>
    <t>IGpR= (Planeación orientada a resultados +  Presupuesto basado en Resultados +   Gestión financiera, auditoría y adquisiciones +  Gestión de programas y proyectos +  Seguimiento y evaluación +  Asuntos Jurídicos) / n</t>
  </si>
  <si>
    <t>Índice</t>
  </si>
  <si>
    <t>Respuestas del cuestionario coordinado por las Direcciones Generales de Planeación y Desempeño Institucional, Administración, Asuntos Jurídicos y el Órgano Interno de Control bajo el resguardo de:
- Dirección General de Desempeño y Planeación Institucional: Planeación orientada a resultados, Presupuesto basado en Resultados y Seguimiento y evaluación. 
- Órgano Interno de Control: Gestión financiera, auditoría y adquisiciones.
- Dirección General de Administración: Gestión de programas y proyectos.
- Dirección General de Asuntos Jurídicos: Asuntos Jurídicos.</t>
  </si>
  <si>
    <t>El modelo de Gestión para Resultados se mantiene vigente</t>
  </si>
  <si>
    <t>Acumulada</t>
  </si>
  <si>
    <t>El valor de línea base refiere al año 2016</t>
  </si>
  <si>
    <t xml:space="preserve">Las servidoras y los servidores públicos del INAI actúan con disciplina, legalidad, objetividad, profesionalismo, honradez, lealtad, imparcialidad, integridad, rendición de cuentas, eficacia y eficiencia. </t>
  </si>
  <si>
    <t>Índice de efectividad de los procesos del Órgano Interno de Control.</t>
  </si>
  <si>
    <t>El índice  mide la efectividad de los procesos del Órgano Interno de Control que refieren a la repercusión de los procedimientos en las servidoras y los servidores públicos del INAI a fin de que actúen con eficacia, eficiencia, economía, legalidad y honradez.</t>
  </si>
  <si>
    <t>Índice de efectividad de los procesos del Órgano Interno de Control = ((.3333) Auditorías y revisiones realizadas  + (.3333) Denuncias atendidas + (.3333) Responsaibilidades administrativas determinadas)   x 100</t>
  </si>
  <si>
    <t>Informe de Resultados de las Auditorías, Informe anual de gestión del Órgano Interno de Control, ubicados en los archivos de la Dirección de Auditoría Interna ; Expedientes de investigación de denuncias y de procedimientos disciplinarios, ubicados en los archivos de la Dirección de Investigaciones de Quejas y Denuncias y la Dirección de Responsabilidades Administrativas y Contrataciones Públicas;  Expedientes de procedimientos de inconformidades e intervenciones de oficio ubicados en los archivos de la Dirección de Responsabilidades Administrativas y Contrataciones Públicas.</t>
  </si>
  <si>
    <t>Las servidoras y los servidores públicos del INAI  logran los objetivos y metas de los programas aprobados.</t>
  </si>
  <si>
    <t xml:space="preserve">Constante </t>
  </si>
  <si>
    <t>Indicador de nueva creación, la línea base se definirá en 2020</t>
  </si>
  <si>
    <t>Auditorías y revisiones realizadas.</t>
  </si>
  <si>
    <t>Porcentaje de auditorías realizadas y tiempo promedio de realización.</t>
  </si>
  <si>
    <t>Mide la efectividad en el proceso de realizaión de auditorías  en el ejercicio, al Instituto respecto al Programa Anual de Auditorías y Revisiones y tiempo promedio de realización.</t>
  </si>
  <si>
    <t>((Auditorías realizadas / Auditorías programadas* 100) + (Número de días programados a auditorías / número de días de realización de auditorías) *100) / 2</t>
  </si>
  <si>
    <t>Eficiencia</t>
  </si>
  <si>
    <t>Informes de las auditorías practicadas en el año; Programa Anual de Auditorías y Revisiones; Cronograma de actividades de auditorías.
En resguardo de la Dirección de Auditoría Interna del Órgano Interno de Control.</t>
  </si>
  <si>
    <t>Los recursos se ejercen con eficacia, eficiencia, economía, y se destinan a los fines para los que fueron autorizados.</t>
  </si>
  <si>
    <t>Crítico</t>
  </si>
  <si>
    <t>Porcentaje de revisiones realizadas y tiempo promedio de realización.</t>
  </si>
  <si>
    <t>Mide la efectividad en el proceso de realización de revisiones en el ejercicio, al Instituto respecto al Programa Anual de Auditorías y Revisiones y tiempo promedio de realización.</t>
  </si>
  <si>
    <t>((Revisiones realizadas / Revisiones  programadas* 100) + (Número de días programados a revisiones / número de días de realización de revisiones) *100) / 2</t>
  </si>
  <si>
    <t>Informes de las revisiones practicadas en el año; Programa Anual de Auditorías y Revisiones, Cronograma de actividades de revisiones.
En resguardo de la Dirección de Auditoría Interna del Órgano Interno de Control.</t>
  </si>
  <si>
    <t>Denuncias atendidas.</t>
  </si>
  <si>
    <t>Porcentaje de Efectividad en la atención de denuncias.</t>
  </si>
  <si>
    <t xml:space="preserve">El indicador mide la efectividad en la atención de denuncias y su conclusión en los tiempos establecidos
</t>
  </si>
  <si>
    <t>(Denuncias concluidas en el ejercicio / Total de denuncias por atender)*60 + (Denuncias concluidas en tiempo / total de denuncias concluidas) * 40)</t>
  </si>
  <si>
    <t>Expedientes de procedimientos de quejas y denuncias ubicados en los archivos de la Dirección de Investigaciones de Quejas y Denuncias del Órgano Interno de Control .</t>
  </si>
  <si>
    <t>Las personas servidores públicos cumplen los principios que rigen el Servicio Público.</t>
  </si>
  <si>
    <t>GAC03</t>
  </si>
  <si>
    <t>Procedimientos Administrativos de Responsabilidades a las personas servidoras públicas determinados.</t>
  </si>
  <si>
    <t>Porcentaje de Eficiencia en la atención de procedimientos administrativos de responsabilidades del ejercicio fiscal en curso.</t>
  </si>
  <si>
    <t xml:space="preserve">Mide la efectividad en la atención de los procedimientos administrativos de responsabiidades así como  el porcentaje de expedientes de responsabilidades resueltos en el ejercicio fiscal en curso. </t>
  </si>
  <si>
    <t>((Expedientes resueltos en el año actual / Total de expedientes recibidos en el año actual) *100 + (Número de días establecidos para concluir / Número de días promedio de conclusión) * 100) /2</t>
  </si>
  <si>
    <t xml:space="preserve">Expedientes de procedimientos administrativos de responsabilidades, ubicados en los archivos de la Dirección de Responsabilidades Administrativas y Contrataciones Públicas del Órgano Interno de Control </t>
  </si>
  <si>
    <t>Porcentaje de Eficiencia en la atención de procedimientos administrativos de responsabilidades de ejercicios anteriores.</t>
  </si>
  <si>
    <t>Mide la efectividad en la atención de los procedimientos administrativos de responsabiidades así como  el porcentaje de expedientes, correspondientes a ejercicios fiscales anteriores, de responsabilidades resueltos en el ejercicio en curso.</t>
  </si>
  <si>
    <t>((Expedientes resueltos de años anteriores / Total de expedientes de años anteriores) *100 + (Número de días establecidos para concluir / Número de días promedio de conclusión) * 100) /2</t>
  </si>
  <si>
    <t>GAC04</t>
  </si>
  <si>
    <t>Reducción de riesgos de opacidad</t>
  </si>
  <si>
    <t>Tasa de variación  de riesgos de opacidad</t>
  </si>
  <si>
    <t>Mide la tendencia creciente o decreciente de los recursos de revisión respecto a las solicitudes de información que se respondieron; verifica la consistencia, complección, confiabilidad y oportunidad de la información otorgada a los particulares con motivo de una solicitud de acceso a la información pública con base en los criterios establecidos que deben cumplir éstas.</t>
  </si>
  <si>
    <t>=((recursos de revisión ejercicio fiscal/recursos de revisión ejercicio fiscal anterior)-1)*100</t>
  </si>
  <si>
    <t>Tasa de variación</t>
  </si>
  <si>
    <t>Información contenida en el sistema de Gestión Interna de Solicitudes de Información conocido como SISITUR, oficios y correos electrónicos enviados y recibidos a la Unidad de Enlace</t>
  </si>
  <si>
    <t>Los particulares interponen Recursos de Revisión ante el INAI.</t>
  </si>
  <si>
    <t>Descendente</t>
  </si>
  <si>
    <t>Indicador de nueva creación, la línea base se definirá  en 2020</t>
  </si>
  <si>
    <t>1.1 Solventación de observaciones del OIC y ASF.</t>
  </si>
  <si>
    <t>Porcentaje de Solventación de Observaciones.</t>
  </si>
  <si>
    <t>Mide la oportunidad en la solventación de las observaciones pendientes de atender con fecha compromiso original vencida al trimestre evaluado.</t>
  </si>
  <si>
    <t>=(observaciones pendientes de atender/ total de observaciones con venciminto al trimestre evaluado) * 100</t>
  </si>
  <si>
    <t>Informes de auditorías practicadas en el año y años anteiores del Órgano Interno de Control e informes de auditorías practicadas en el año y años anteriores de la Auditoría Superior de la Federación.</t>
  </si>
  <si>
    <t>Se atendieron las 6 observaciones / recomendaciones y una observación a las direcciónes de enlace dentro de los 45 dias hábiles que establece el procedimiento de revisión de auditoria.</t>
  </si>
  <si>
    <t>Porcentaje de Inventario de Observaciones vencidas.</t>
  </si>
  <si>
    <t>Mide el rezago de las observaciones pendientes de atender desde el trimestre en que se emitieron al trimestre evaluado.</t>
  </si>
  <si>
    <t>=(total de observaciones vencidas pendientes de atender/ total de observaciones con vencimiento) *100</t>
  </si>
  <si>
    <t>Sin avance</t>
  </si>
  <si>
    <t xml:space="preserve">No se manejaron observaciones rezagadas o fuera del periodo que el Órgano Interno de Control establece para la respuesta a dicha información atendiendose y siendo suficiente la infomración remitidad por ambas Direcciones de Enlace. </t>
  </si>
  <si>
    <t>2.1 Tramitación de Informes de Presunta Responsabilidad Administrativa.</t>
  </si>
  <si>
    <t>Porcentaje de Informes de presunta responsabilidad administrativa rechazados.</t>
  </si>
  <si>
    <t>Mide el porcentaje de rechazo de Informes de presunta responsabilidad administrativa que envia la Dirección de Investigaciones de Quejas y Denuncias a la Dirección de Responsabilidades Administrativas y Contrataciones Públicas.</t>
  </si>
  <si>
    <t>(Informes de presunta responsabilidad administrativa rechazados / Informes de presunta responsabilidad administrativa enviados)*100</t>
  </si>
  <si>
    <t>Expedientes de Presuntas responsabilidades administrativas ubicados en el archivo de la Dirección de Investigaciones de Quejas y Denuncias</t>
  </si>
  <si>
    <t>Las personas servidoras públicas se apegan al cumplimiento de la normatividad aplicable en el desempeño de sus funciones.</t>
  </si>
  <si>
    <t>Debido a que no hay informes de presunta responsabilidad administrativa rechazados se reporta Sin avance, esto significa que los 27 informes de presunta responsabilidad administrativa cumplen con los requisitos que marca el Art. 194 y 208 fracc 1a. de la Ley General de Responsabilidad Administrativa.</t>
  </si>
  <si>
    <t>3.1 Presentación de declaración patrimonial (inicio, modificación y conclusión), de conflicto de interes y fiscal de las personas servidoras públicas del Instituto.</t>
  </si>
  <si>
    <t>Porcentaje de cumplimiento en la presentación de declaraciones patrimoniales (inicio, modificación y conclusión), de conflicto de interes y fiscal de las personas servidoras públicas del Instituto.</t>
  </si>
  <si>
    <t>Mide el nivel de cumplimiento en tiempo y forma las declaraciones patrimoniales (inicio, modificación y conclusión), de conflicto de interes y fiscal de las personas servidoras públicas, de conformidad con el artículo 32 de la Ley General de Responsabilidades Administrativas.</t>
  </si>
  <si>
    <t>(Número de declaraciónes patrimoniales, de conflicto de interes y fiscal presentadas en tiempo y forma / número total de declaraciones patrimoniales, de conflicto de interes y fiscal a presentarse) x 100</t>
  </si>
  <si>
    <t>Declaraciones de modificación patrimonial, ubicadas en el Sistema Declaranet del Instituto y acuses de recibo de la presentación de declaración patrimonial (inicio, modificación o conclusión)</t>
  </si>
  <si>
    <t>Las personas servidoras públicas del Instituto presentan su declaración patrimonial en tiempo y forma</t>
  </si>
  <si>
    <t>GOA4</t>
  </si>
  <si>
    <t>3.2 Determinación de sanciones derivadas de Informes de Presunta Responsabilidad Administrativa.</t>
  </si>
  <si>
    <t>Porcentaje de sanciones determinadas derivadas de Informes de Presunta Responsabilidad Administrativa.</t>
  </si>
  <si>
    <t>Mide el porcentaje de sanciones determinadas a las personas servidoras públicas derivadas de Informes de Presunta Responsabilidad Administrativa.</t>
  </si>
  <si>
    <t>(Informes de presunta responsabilidad que terminan en sanción / Informes de presunta responsabilidad aperturados) * 100</t>
  </si>
  <si>
    <t>Expedientes de Presuntas responsabilidades administrativas ubicados en el archivo de la Dirección de Responsabilidades Administrativas y Contrataciones Públicas</t>
  </si>
  <si>
    <t>GOA5</t>
  </si>
  <si>
    <t>4.1 Atención a Solicitudes de Acceso a la Información.</t>
  </si>
  <si>
    <t>Porcentaje promedio del Tiempo de respuestas a solicitudes de acceso a la información.</t>
  </si>
  <si>
    <t xml:space="preserve">Mide el tiempo promedio de respuestas a solicitudes de acceso a la información recibidas en el Órgano Interno de Control. </t>
  </si>
  <si>
    <t>(Días promedio para responder solicitudes de acceso a la información / número de días máximos establecidos) * 100</t>
  </si>
  <si>
    <t>El Órgano Interno de control da respuesta a las solicitudes de acceso a la información en cumplimiento a la normatividad aplicable.</t>
  </si>
  <si>
    <t>Se tiene un promedio de respuesta de 2 dias, aun y cuando el periodo de respuesta es de 8 dias, esto en función el Art. 7, fracc. 1 y VIII del Reglamento de Comité de Transparencia del INAI, lo que significa que todas las solicitudes de acceso a la infomración (17), 15 han sido atendidas en tiempo y forma y 2 estan en proceso debido a la suspención de plazos por parte del pleno, una situación ajena en su totalidad al Órgan Interno de Control de INAI. De esta manera se responde mucho tiempo antes del periodo establecido por la normatividad.</t>
  </si>
  <si>
    <t>Garantizar el óptimo cumplimiento de los derechos de acceso a la información pública y la protección de datos personales.</t>
  </si>
  <si>
    <t>Secretaría de Acceso a la Información</t>
  </si>
  <si>
    <t>Dirección General de Enlace con Autoridades Laborales, Sindicatos, Universidades, Personas Físicas y Morales</t>
  </si>
  <si>
    <t>Contribuir a Garantizar el óptimo cumplimiento de los derechos a la información pública y la protección de datos personales, a través del acompañamiento y el seguimiento de cumplimientos proporcionado a los sujetos obligados para el cumplimiento de la normatividad en materia de acceso a la información y protección de datos personales</t>
  </si>
  <si>
    <t>Índice Compuesto del Cumplimiento de Obligaciones de Transparencia (ICCOT)</t>
  </si>
  <si>
    <t>Valora el desempeño de los sujetos obligados del ámbito federal en el cumplimiento de sus obligaciones de transparencia en sus cuatro dimensiones: Portal de Internet, Calidad de las Respuestas, Atención prestada por la Unidad de Transparencia y Acciones de Capacitación. Cada componente tiene una ponderación.</t>
  </si>
  <si>
    <t>Promedio ponderado de las cuatro dimensiones de la transparencia que serán valoradas a los Sujetos Obligados del ámbito Federal.</t>
  </si>
  <si>
    <t>Resultados publicados en el Sistema de Portales de Obligaciones de Transparencia (SIPOT), en la cuenta que le corresponde al INAI, específicamente en el artículo 74 Fracción III de la Ley General de Transparencia.
http://www.plataformadetransparencia.org.mx/
Informes de resultados de las evaluaciones a los Sujetos Obligados sobre el cumplimiento de sus obligaciones de transparencia que se publicarán en el apartado de Estadísticas e Indicadores (siempre y cuando no lo eliminen).
http://inicio.inai.org.mx/SitePages/AIP-Estadisticas.aspx
Informe anual del INAI que se presentará al H. Congreso de la Unión y que será publicado en el Portal Oficial del Instituto.
http://inicio.inai.org.mx/SitePages/ifai.aspx</t>
  </si>
  <si>
    <t>El Estatuto Orgánico del INAI sigue vigente y sin cambios, o bien, los ajustes que sufre no altera la función de realizar verificaciones a las obligaciones de transparencia en sus diferentes dimensiones a los sujetos obligados</t>
  </si>
  <si>
    <t>Cabe mencionar que el valor de línea base refiere a el cálculo del indicador con solo dos dimensiones (Portales y atributos de respuestas a Solicitudes de Información).</t>
  </si>
  <si>
    <t>Las Autoridades Laborales, Sindicatos, Universidades, Personas Físicas y Morales, cumplen con las disposiciones establecidas en el marco normativo de transparencia y acceso a la información</t>
  </si>
  <si>
    <t>Indicador Compuesto del Cumplimiento de Obligaciones de Transparencia (ICCOT), respecto de las Autoridades Laborales, Sindicatos, Universidades, Personas Físicas y Morales.</t>
  </si>
  <si>
    <t>Este indicador mide el desempeño de los sujetos obligados correspondientes, en el cumplimiento de las diversas obligaciones de transparencia establecidas en la Ley General de Transparencia y Acceso a la Información Pública y en la Ley Federal de Transparencia y Acceso a la Información Pública</t>
  </si>
  <si>
    <t xml:space="preserve">ICCOT sujetos obligados correspondientes = αIGCPT + βIGCR </t>
  </si>
  <si>
    <t>Expedientes: 
Revisión de la información en la Plataforma Nacional de Transparencia y en  los portales de internet de los sujetos obligados correspondientes 
Revisión de las respuestas a las solicitudes de acceso a la información (cumplimento formal y calidad de la respuesta) por parte de los sujetos obligados correspondientes 
Estos expedientes estarán resguardados por la Dirección de Seguimiento de la Dirección General de Enlace con Autoridades Laborales, Sindicatos, Universidades, Personas Físicas y Morales.</t>
  </si>
  <si>
    <t>Se mantiene la estrategia de acompañamiento a los sujetos obligados correspondientes</t>
  </si>
  <si>
    <t>La línea base se actualizó con el valor reportado en el Informe de Cuenta Pública 2018.</t>
  </si>
  <si>
    <t>1.  Programa de seguimiento al cumplimiento con Autoridades Laborales, Sindicatos, Universidades, Personas Físicas y Morales realizado</t>
  </si>
  <si>
    <t>Promedio de cumplimiento de las obligaciones de transparencia, comunes y específicas, establecidas en la Ley General y Ley Federal de las Autoridades Laborales, Sindicatos, Universidades, Personas Físicas y Morales.</t>
  </si>
  <si>
    <t xml:space="preserve">Este indicador refleja el promedio general de cumplimiento de los sujetos obligados,  por sector, a cargo de la Dirección General de Enlace respecto de las obligaciones de transparencia comunes y específicas previstas en la  normatividad aplicable en el Sistema de Portales de Obligaciones de Transparencia (SIPOT) de la Plataforma Nacional de Transparencia (PNT). </t>
  </si>
  <si>
    <t xml:space="preserve">(∑ X1. X2 …Xn / NSOC )
Este promedio es el resultado de la suma de las calificaciones sobre el cumplimiento de las obligaciones de transparencia de cada sujeto obligado entre el total  Autoridades Laborales, Sindicatos, Universidades, Personas Físicas y Morales, verificados. </t>
  </si>
  <si>
    <t>Promedio porcentual</t>
  </si>
  <si>
    <t>Programa Anual de Verificación 
Memorias Técnicas de Verificación dentro de cada uno de los expedientes correspondientes a cada sujeto obligado, en los archivos de la Dirección General de Enlace con Autoridades Laborales, Sindicatos, Universidades, Personas Físicas y Morales.</t>
  </si>
  <si>
    <t>Los sujetos obligados  correspondientes tienen  las condiciones que les permiten cumplir con las obligaciones establecidas en la Ley General y la Ley Federal  en materia de transparencia y acceso a la información pública, tales como contar con la Unidad de Transparencia y tener constituido al Comité de Transparencia.</t>
  </si>
  <si>
    <t>Promedio de cumplimiento de los atributos de las respuestas a las solicitudes de acceso a la información proporcionadas por las Autoridades Laborales, Sindicatos, Universidades, Personas Físicas y Morales</t>
  </si>
  <si>
    <t>Este indicador mide el cumplimiento de los atributos de las respuestas a las solicitudes de acceso a la información definidas por la Dirección General de Evaluación para su revisión</t>
  </si>
  <si>
    <t>(∑ Y1. Y2 …Yn / NSOC )
Este promedio se obtiene sumando todas las Y que corresponden al porcentaje de atributos que cada Sujetos Obligado cumple en las respuestas a las solicitudes de información,  el resultado se divide entre el número de sujetos obligados del sector de Autoridades Laborales, Sindicatos, Universidades, Personas Físicas y Morales.</t>
  </si>
  <si>
    <t xml:space="preserve">Programa Anual de Verificación 
Memoria técnica de verificación de los atributos de las respuestas a las solicitudes de acceso a la información
dentro de cada uno de los expedientes correspondientes a cada sujeto obligado, en los archivos de la Dirección General de Enlace con Autoridades Laborales, Sindicatos, Universidades, Personas Físicas y Morales.
</t>
  </si>
  <si>
    <t>2. Programa de acompañamiento permanente  con Autoridades Laborales, Sindicatos, Universidades, Personas Físicas y Morales realizado</t>
  </si>
  <si>
    <t>Cobertura de acompañamiento con  Autoridades Laborales, Sindicatos, Universidades, Personas Físicas y Morales</t>
  </si>
  <si>
    <t>Mide el porcentaje de sujetos obligados a los cuales se les brindó acompañamiento para el cumplimiento en materia de transparencia y acceso a la información</t>
  </si>
  <si>
    <t>(Sujetos obligados con los que se llevó a cabo una actividad de acompañamiento/Total de sujetos obligados) *100</t>
  </si>
  <si>
    <t>Listas de asistencia, oficios, minutas, bitácoras de acompañamiento, que se encuentran en resguardo de la Dirección General de Enlace con Autoridades Laborales, Sindicatos, Universidades, Personas Físicas y Morales.</t>
  </si>
  <si>
    <t>1.1 Verificación del cumplimiento de los criterios de las obligaciones de transparencia de Autoridades Laborales, Sindicatos, Universidades, Personas Físicas y Morales</t>
  </si>
  <si>
    <t>Porcentaje de Sujetos Obligados verificados sobre el cumplimiento de las obligaciones de transparencia comunes y específicas de la Ley General de Transparencia y Acceso a la Información Pública y la Ley Federal de Transparencia y Acceso a la Información Pública</t>
  </si>
  <si>
    <t>Este indicador mide la proporción de sujetos obligados verificados en su cumplimiento de las obligaciones de transparencia comunes y específicas de la Ley General de Transparencia y Acceso a la Información Pública y la Ley Federal de Transparencia y Acceso a la Información Pública, conforme a los criterios establecidos en los lineamientos correspondientes, del total de sujetos obligados determinados en el Programa Anual de Verificación</t>
  </si>
  <si>
    <t>(SOV=Número de sujetos obligados verificados  en su cumplimiento de las obligaciones de transparencia comunes y específicas de la Ley General de Transparencia y Acceso a la Información Pública y la Ley Federal de Transparencia y Acceso a la Información Pública / SOPV= Total de sujetos obligados determinados en el Programa Anual de Verificación)*100</t>
  </si>
  <si>
    <t>Programa Anual de Verificación 
Memoria Técnica de verificación de cada Sujeto Obligado  que se encuentran en resguardo de la Dirección General de Enlace con Autoridades Laborales, Sindicatos, Universidades, Personas Físicas y Morales.</t>
  </si>
  <si>
    <t>Los Sujetos Obligados atienden los requerimientos de la Dirección General de Enlace.</t>
  </si>
  <si>
    <t>Se utiliza esta línea base por tratarse del datos que se tiene disponible</t>
  </si>
  <si>
    <t>1.2 Verificación y análisis de los atributos de la respuesta a las solicitudes de acceso a la información por parte de Autoridades Laborales, Sindicatos, Universidades, Personas Físicas y Morales</t>
  </si>
  <si>
    <t>Porcentaje de acciones de verificación sobre los atributos de las respuestas a solicitudes de acceso a la información de las  Autoridades Laborales, Sindicatos, Universidades, Personas Físicas y Morales</t>
  </si>
  <si>
    <t xml:space="preserve">Este indicador mide el porcentaje de respuestas revisadas en cuanto a sus atributos del total de respuestas a revisar determinadas por la Dirección General de Evaluación </t>
  </si>
  <si>
    <t>(RSIR= Número de respuestas a solicitudes de información por parte de los sujetos obligados correspondientes revisadas / RSIP= Total de respuestas  a solicitudes de Información Programadas para revisarse conforme a la Muestra elaborada por la Dirección General de Evaluación) X 100</t>
  </si>
  <si>
    <t xml:space="preserve">Programa Anual de Verificación 
Memoria técnica de verificación de los atributos de las respuestas a las solicitudes de acceso a la información,  que se encuentran en resguardo de la Dirección General de Enlace con Autoridades Laborales, Sindicatos, Universidades, Personas Físicas y Morales.
</t>
  </si>
  <si>
    <t>Los Sujetos Obligados atienden las solicitudes de acceso a la información pública con base en las observaciones de las Direcciones Generales de Enlace.</t>
  </si>
  <si>
    <t>1.3  Realización de requerimientos y recomendaciones  a los sujetos obligados en materia de incumplimiento de obligaciones de transparencia</t>
  </si>
  <si>
    <t>Porcentaje de Sujetos Obligados a los que se hizo requerimiento o recomendación para asegurar el cumplimiento de las obligaciones de transparencia de la Ley General de Transparencia y Acceso a la Información Pública y la Ley Federal de Transparencia y Acceso a la Información Pública</t>
  </si>
  <si>
    <t>Este indicador mide el porcentaje de  sujetos obligados (Autoridades Laborales, Sindicatos, Universidades, Personas Físicas y Morales), a los que se les hizo un requerimiento o recomendación para el cumplimiento de sus obligaciones de transparencia, del total de Sujetos Obligados a los que se les identificó alguna área de oportunidad o incumplimiento en sus obligaciones de transparencia de la Ley General de Transparencia y Acceso a la Información Pública y la Ley Federal de Transparencia y Acceso a la Información Pública</t>
  </si>
  <si>
    <t xml:space="preserve">(Sujetos Obligados del sector de Autoridades Laborales, Sindicatos, Universidades, Personas Físicas y Morales a los que se les hizo un requerimiento o recomendación para cumplir con las obligaciones de transparencia  / Sujetos obligados a los que se les identificó incumplimiento o área de oportunidad en el cumplimiento de las obligaciones de transparencia)* 100
</t>
  </si>
  <si>
    <t>Oficios, correos, comunicados y requerimientos realizados a los sujetos obligados correspondientes,  que se encuentran en resguardo de la Dirección General de Enlace con Autoridades Laborales, Sindicatos, Universidades, Personas Físicas y Morales.</t>
  </si>
  <si>
    <t>Los sujetos obligados atienden los requerimientos emitidos por las Direcciones Generales.</t>
  </si>
  <si>
    <t xml:space="preserve">De conformidad con el “Programa Anual de Verificación y Acompañamiento Institucional para el Cumplimiento de las Obligaciones en Materia de Acceso a la Información y Transparencia por parte de los Sujetos Obligados del Ámbito Federal, correspondiente al ejercicio 2020”, aprobado por el Pleno del INAI el 29 de enero de 2020, las verificaciones de cumplimiento a las obligaciones y transparencia previstas tanto en la Ley General como en la Ley Federal se realizarán entre el 2 de marzo y podrá concluir hasta el 13 de noviembre de 2020, por lo que los resultados de las mismas, en los que se incluirán los requerimientos y recomendaciones que se realizan a los sujetos obligados, podrán reportarse a partir del próximo trimestre. </t>
  </si>
  <si>
    <t>1.4 Sustanciación de las denuncias por incumplimiento a las obligaciones de transparencia</t>
  </si>
  <si>
    <t xml:space="preserve">Porcentaje de denuncias sustanciadas por incumplimiento a obligaciones de transparencia </t>
  </si>
  <si>
    <t xml:space="preserve">Mide el porcentaje de denuncias sustanciadas por el incumplimiento a las obligaciones en materia de transparencia en relación al total de denuncias recibidas </t>
  </si>
  <si>
    <t>(Número de denuncias sustanciadas por incumplimiento de obligaciones en materia de transparencia / Número total de denuncias por incumplimiento de obligaciones en materia de transparencia recibidas) x 100</t>
  </si>
  <si>
    <t>Expediente de las denuncias por incumplimiento a las obligaciones de transparencia, que se encuentran en resguardo de la Dirección General de Enlace con Autoridades Laborales, Sindicatos, Universidades, Personas Físicas y Morales.</t>
  </si>
  <si>
    <t>Durante el periodo se recibieron un total de 23 denuncias, de las cuales 6 fueron desechadas, dos ya fueron concluidas y el resto se encuentran en trámite.</t>
  </si>
  <si>
    <t>1. 5 Actualización permanente de sujetos obligados ( Autoridades Laborales, Sindicatos, Universidades, Personas Físicas y Morales),  que causen alta, baja o deban modificarse en el padrón de sujetos obligados del ámbito federal.</t>
  </si>
  <si>
    <t>Porcentaje de dictámenes para la modificación del padrón de sujetos obligados realizados</t>
  </si>
  <si>
    <t>Mide el porcentaje de dictámenes realizados en relación a aquellas modificaciones identificadas por la Dirección General de Enlace en los sujetos obligados correspondientes (alta, baja o extinción, entre otras)</t>
  </si>
  <si>
    <t>(DMR=Dictámenes de modificaciones al padrón de sujetos obligados realizados) / (MI=Modificaciones identificadas en los sujetos obligados del sector de Autoridades Laborales, Sindicatos, Universidades, Personas Físicas y Morales)*100</t>
  </si>
  <si>
    <t xml:space="preserve">Dictamen de modificación
Padrón de sujetos obligados de los sujetos obligados del ámbito federal, disponible en el portal del INAI:  http://inicio.ifai.org.mx/nuevo/Padron_Sujetos_Obligados.pdf 
</t>
  </si>
  <si>
    <t>Los nuevos sujetos obligados tienen los recursos necesarios para cumplir en forma con las obligaciones de transparencia definidas en el marco normativo.</t>
  </si>
  <si>
    <t>Para el periodo reportado se llevaron a cabo la modificación en el nombre del Sindicato Nacional de Trabajadores de la Fiscalía General de la República y el alta en el padrón del Fideicomiso Programa de becas SEP-UNAM- Fundación UNAM.</t>
  </si>
  <si>
    <t>2.1 Atención de consultas técnicas y normativas</t>
  </si>
  <si>
    <t>Porcentaje de atención a consultas técnicas y normativas</t>
  </si>
  <si>
    <t>Mide la asistencia técnica y normativa otorgada de forma permanente por la Dirección General de Enlace a los sujetos obligados del sector de Autoridades Laborales, Sindicatos, Universidades, Personas Físicas y Morales,  sobre las dudas, los procesos y los procedimientos de los Sistemas que integran la Plataforma Nacional de Transparencia y la normativa aplicable</t>
  </si>
  <si>
    <t xml:space="preserve">(Consultas técnicas y normativas atendidas/Consultas técnicas y normativas presentadas)*100
</t>
  </si>
  <si>
    <t xml:space="preserve">Requerimientos de información en el Sistema de Comunicación correspondiente
Correos y listas de asistencia a cargo de la Dirección de Acompañamiento, que se encuentran en resguardo de la Dirección General de Enlace con Autoridades Laborales, Sindicatos, Universidades, Personas Físicas y Morales.
</t>
  </si>
  <si>
    <t>La Unidad de Transparencia de los Sujetos Obligados comparten con sus áreas  los conocimientos adquiridos por las asesorías llevadas a cabo.</t>
  </si>
  <si>
    <t>Durante el periodo se recibieron un total de 3 consultas; 2 de carácter técnico de las cuales una está relacionada con el SIPOT y otra con el sistema de solicitudes de acceso a la información, ambas ya fueron resueltas, así como una normativa la cual se encuentra en proceso.</t>
  </si>
  <si>
    <t>2.2 Realización de actividades especificas para promover la cultura de transparencia  en Autoridades Laborales, Sindicatos, Universidades, Personas Físicas y Morales.</t>
  </si>
  <si>
    <t>Porcentaje de actividades especificas para promover la cultura de transparencia realizadas con los sujetos obligados del sector de Autoridades Laborales, Sindicatos, Universidades, Personas Físicas y Morales.</t>
  </si>
  <si>
    <t>Mide el  porcentaje de actividades especificas para promover la cultura de transparencia realizadas con los sujetos obligados del sector de Autoridades Laborales, Sindicatos, Universidades, Personas Físicas y Morales,  del total de actividades programadas</t>
  </si>
  <si>
    <t>(Número de actividades especificas para promover la cultura de transparencia realizadas / Número de actividades especificas para promover la cultura de transparencia programadas) x 100</t>
  </si>
  <si>
    <t>Expediente de los actividades para promover la cultura de transparencia
La información al respecto estará resguardada por la Dirección de Acompañamiento de la Dirección General de Enlace con Autoridades Laborales, Sindicatos, Universidades, Personas Físicas y Morales.</t>
  </si>
  <si>
    <t>Los sujetos obligados se apropian de los conocimientos adquiridos como resultado de las actividades de promoción de la cultura de transparencia</t>
  </si>
  <si>
    <t>Se llevó a cabo la presentación de la segunda edición del libro “Alcances de la Reforma Constitucional Respecto del Derecho de Acceso a la Información en Sindicatos”, en el marco de la reforma en materia Laboral, la entrega del reconocimiento "Sindicato Transparente" y la inauguración de la exposición fotográfica "Transparencia Sindical. Efectos y Reflejos”, contando con la asistencia de 166 personas integrantes de diferentes organizaciones sindicales.</t>
  </si>
  <si>
    <t>GOA10</t>
  </si>
  <si>
    <t>2.3 Impartición de asesorías especializadas a Autoridades Laborales, Sindicatos, Universidades, Personas Físicas y Morales, para el cumplimiento de sus obligaciones de transparencia y acceso a la información.</t>
  </si>
  <si>
    <t>Porcentaje de asesorías especializadas impartidas</t>
  </si>
  <si>
    <t>Mide el número de asesorías especializadas en materia de transparencia y acceso a la información competencia de la Dirección General de Enlace, entre otras, las relativas al Sistema de Solicitudes de Acceso a la Información, el Sistema de Portales de Obligaciones y el Sistema de Comunicación entre organismos garantes y sujetos obligados de la PNT</t>
  </si>
  <si>
    <t xml:space="preserve">[AEI=Asesorías especializadas impartidas)/((AEP=Asesorías especializadas programadas) + (AES=Asesorías especializadas solicitadas por los sujetos obligados del sector de Autoridades Laborales, Sindicatos, Universidades, Personas Físicas y Morales))]*100
</t>
  </si>
  <si>
    <t>Convocatorias
Lista de asistencia
Minutas 
Que se encuentran en resguardo de la Dirección General de Enlace con Autoridades Laborales, Sindicatos, Universidades, Personas Físicas y Morales.</t>
  </si>
  <si>
    <t>La Unidad de Transparencia de los Sujetos Obligados comparten con sus áreas  los conocimientos adquiridos en las asesorías llevadas a cabo.</t>
  </si>
  <si>
    <t>Dirección General de Enlace con los Poderes Legislativo y Judicial</t>
  </si>
  <si>
    <t>Contribuir a Garantizar el óptimo cumplimiento de los derechos a la información pública y la protección de datos personales, a través del acompañamiento y el seguimiento de cumplimientos proporcionado a los sujetos obligados para el cumplimiento de la normatividad en materia de acceso a la información y protección de datos personales.</t>
  </si>
  <si>
    <t>Los sujetos obligados de los poderes legislativo y judicial  cumplen con las disposiciones establecidas en el marco normativo de transparencia y acceso a la información.</t>
  </si>
  <si>
    <t xml:space="preserve">Indicador Compuesto del Cumplimiento de Obligaciones de Transparencia (ICCOT), respecto de los sujetos obligados de los poderes legislativo y judicial  </t>
  </si>
  <si>
    <t>Este indicador mide el desempeño de los sujetos de los poderes legislativo y judicial  , en el cumplimiento de las diversas obligaciones de transparencia establecidas en la Ley General de Transparencia y Acceso a la Información Pública y la Ley Federal de Transparencia y Acceso a la Información Pública.</t>
  </si>
  <si>
    <t xml:space="preserve">ICCOT sujetos obligados de los poderes legislativo y judicial   = αIGCPT + βIGCR </t>
  </si>
  <si>
    <t>Expedientes: 
Revisión de la información en la Plataforma Nacional de Transparencia y en los portales de internet de los sujetos obligados de los poderes legislativo y judicial.  
Revisión de las respuestas a las solicitudes de acceso a la información (cumplimento formal y calidad de la respuesta) por parte de los sujetos obligados de los poderes legislativo y judicial.  
Dichos expedientes estarán disponibles en archivos bajo resguardo de la Dirección de Seguimiento de Cumplimientos la Dirección General de Enlace con los Poderes Legislativo y Judicial.</t>
  </si>
  <si>
    <t>La estrategia de acompañamiento a los sujetos obligados se mantiene.</t>
  </si>
  <si>
    <t>Se actualizó la línea base con el valor reportado en Cuenta Pública 2018.</t>
  </si>
  <si>
    <t>1.  Programa de seguimiento al cumplimiento a los sujetos obligados de los poderes legislativo y judicial realizado</t>
  </si>
  <si>
    <t>Promedio de cumplimiento de las obligaciones de transparencia, comunes y específicas, establecidas en la Ley General y Ley Federal correspondientes a los sujetos obligados del sector de los Poderes Legislativo y Judicial.</t>
  </si>
  <si>
    <t xml:space="preserve">Este indicador refleja el promedio general de cumplimiento de los sujetos obligados,  por sector, a cargo de la Dirección General de Enlace con los Poderes Legislativo y Judicial respecto de las obligaciones de transparencia comunes y específicas previstas en la  normatividad aplicable en el Sistema de Portales de Obligaciones de Transparencia (SIPOT) de la Plataforma Nacional de Transparencia (PNT). </t>
  </si>
  <si>
    <t xml:space="preserve">(∑ X1. X2 …Xn / NSOC )
Este promedio es el resultado de la suma de las calificaciones sobre el cumplimiento de las obligaciones de transparencia de cada sujeto obligado entre el total de sujetos obligados del sector de los Poderes Legislativo y Judicial verificados. </t>
  </si>
  <si>
    <t>Reporte de avances de carga en el Sistema de Portales de Obligaciones de Transparencia de la Plataforma Nacional de Transparencia.
Programa Anual de Verificación.
Memorias Técnicas de Verificación.
Estos estarán disponibles en archivos bajo resguardo de la Dirección General de Evaluación  y de la Dirección General de Enlace.</t>
  </si>
  <si>
    <t>Los sujetos obligados de los poderes legislativo y judicial   tienen  las condiciones que les permiten cumplir con las obligaciones establecidas en la Ley General y la Ley Federal  en materia de transparencia y acceso a la información pública, tales como contar con la Unidad de Transparencia y tener constituido al Comité de Transparencia.</t>
  </si>
  <si>
    <t>No se cuenta con línea base toda vez que el cálculo se reformuló.</t>
  </si>
  <si>
    <t xml:space="preserve">Promedio de cumplimiento de los atributos de las respuestas a las solicitudes de acceso a la información proporcionadas por los sujetos obligados de los poderes legislativo y judicial.  </t>
  </si>
  <si>
    <t>Este indicador mide el cumplimiento de los atributos de las respuestas a las solicitudes de acceso a la información definidas por la Dirección General de Evaluación para su revisión.</t>
  </si>
  <si>
    <t xml:space="preserve">(∑ Y1. Y2 …Yn / NSOC )
Este promedio se obtiene sumando todas las Y que corresponden al porcentaje de atributos que cada Sujetos Obligado cumple en las respuestas a las solicitudes de información,  el resultado se divide entre el número de sujetos obligados de los poderes legislativo y judicial  </t>
  </si>
  <si>
    <t>Programa Anual de Verificación.
Memoria técnica de verificación de los atributos de las respuestas a las solicitudes de acceso a la información.
Estos estarán disponibles en archivos bajo resguardo de la Dirección General de Evaluación y de la Dirección General de Enlace.</t>
  </si>
  <si>
    <t>2. Programa de acompañamiento permanente a los sujetos obligados de los poderes legislativo y judicial realizado</t>
  </si>
  <si>
    <t xml:space="preserve">Cobertura de acompañamiento a  los sujetos obligados de los poderes legislativo y judicial. </t>
  </si>
  <si>
    <t>Mide el porcentaje de sujetos obligados a los cuales se les brindó acompañamiento para el cumplimiento en materia de transparencia y acceso a la información.</t>
  </si>
  <si>
    <t>Listas de asistencia, oficios, minutas, material audiovisual o fotográfico, bitácoras de acompañamiento, las cuales estarán disponibles en archivos bajo resguardo de la Dirección de Acompañamiento de la Dirección General de Enlace con los Poderes Legislativo y Judicial.</t>
  </si>
  <si>
    <t xml:space="preserve">La variación de la meta programada anual disminuyó en cuanto al valor de la línea base de 2016 debido a que se identificaron actividades que ya no son vigentes. </t>
  </si>
  <si>
    <t>1.1 Verificación del cumplimiento de los criterios de las obligaciones de transparencia de los sujetos obligados con los Poderes Legislativo y Judicial.</t>
  </si>
  <si>
    <t>Porcentaje de Sujetos Obligados verificados sobre el cumplimiento de las obligaciones de transparencia comunes y específicas de la Ley General de Transparencia y Acceso a la Información Pública y la Ley Federal de Transparencia y Acceso a la Información Pública.</t>
  </si>
  <si>
    <t>Este indicador mide la proporción de sujetos obligados verificados en su cumplimiento de las obligaciones de transparencia comunes y específicas de la Ley General de Transparencia y Acceso a la Información Pública y la Ley Federal de Transparencia y Acceso a la Información Pública, conforme a los criterios establecidos en los lineamientos correspondientes, del total de sujetos obligados determinados en el Programa Anual de Verificación.</t>
  </si>
  <si>
    <t>Programa Anual de Verificación.
Memoria Técnica de verificación de cada Sujeto Obligado.
Estos estarán disponibles en archivos bajo resguardo de la Dirección General de Evaluación y de la Dirección General de Enlace.</t>
  </si>
  <si>
    <t>Se utiliza esta línea base por tratarse del dato que se tiene disponible.</t>
  </si>
  <si>
    <t xml:space="preserve">1.2 Verificación y análisis de los atributos de la respuesta a las solicitudes de acceso a la información por parte de los sujetos obligados de los poderes legislativo y judicial. </t>
  </si>
  <si>
    <t xml:space="preserve">Porcentaje de acciones de verificación sobre los atributos de las respuestas a solicitudes de acceso a la información de los sujetos obligados de los poderes legislativo y judicial. </t>
  </si>
  <si>
    <t xml:space="preserve">Este indicador mide la proporción de respuestas revisadas en cuanto a sus atributos del total de respuestas a revisar determinadas por la Dirección General de Evaluación </t>
  </si>
  <si>
    <t>(RSIR= Número de respuestas a solicitudes de información por parte de los sujetos obligados de los poderes legislativo y judicial revisadas / RSIP= Total de respuestas  a solicitudes de Información Programadas para revisarse conforme a la Muestra elaborada por la Dirección General de Evaluación) X 100</t>
  </si>
  <si>
    <t>Programa Anual de Verificación 
Memoria técnica de verificación de los atributos de las respuestas a las solicitudes de acceso a la información.
Estos estarán disponibles en archivos bajo resguardo de la Dirección General de Evaluación y de la Dirección General de Enlace.</t>
  </si>
  <si>
    <t>1.3  Realización de requerimientos y recomendaciones  a los sujetos obligados en materia de incumplimiento de obligaciones de transparencia.</t>
  </si>
  <si>
    <t>Porcentaje de Sujetos Obligados a los que se hizo requerimiento o recomendación para asegurar el cumplimiento de las obligaciones de transparencia de la Ley General de Transparencia y Acceso a la Información Pública y la Ley Federal de Transparencia y Acceso a la Información Pública.</t>
  </si>
  <si>
    <t>Este indicador mide el porcentaje de Sujetos Obligados de los poderes legislativo y judicial a los que se les hizo un requerimiento o recomendación para el cumplimiento de sus obligaciones de transparencia, del total de Sujetos Obligados a los que se les identificó alguna área de oportunidad o incumplimiento en sus obligaciones de transparencia de la Ley General de Transparencia y Acceso a la Información Pública y la Ley Federal de Transparencia y Acceso a la Información Pública.</t>
  </si>
  <si>
    <t xml:space="preserve">(Sujetos Obligados de los poderes legislativo y judicial a los que se les hizo un requerimiento o recomendación para cumplir con las obligaciones de transparencia  / Sujetos obligados a los que se les identificó incumplimiento o área de oportunidad en el cumplimiento de las obligaciones de transparencia)* 100
</t>
  </si>
  <si>
    <t>Oficios, correos, comunicados y requerimientos realizados a los sujetos obligados de los poderes Legislativo y Judicial.
Estos estarán disponibles en archivos bajo resguardo de la Dirección de Seguimiento de la Dirección General de Enlace con los Poderes Legislativo y Judicial.</t>
  </si>
  <si>
    <t>De conformidad con el “Acuerdo mediante el cual se aprueba el Programa Anual de Verificación y Acompañamiento Institucional para el cumplimiento de las obligaciones en materia de acceso a la información y transparencia por parte de los sujetos obligados del ámbito federal, correspondiente al ejercicio 2020”, aprobado por el Pleno del INAI el 29 de enero de 2020, las verificaciones de cumplimiento a las obligaciones y transparencia previstas tanto en la Ley General como en la Ley Federal se encuentran en proceso, por lo que los resultados de las mismas, en los que se incluirán los requerimientos y recomendaciones que se realizan a los sujetos obligados, podrán reportarse a partir del próximo trimestre. Lo anterior, debido a que al cierre del periodo a reportar aún no se notificaba el resultado de alguna verificación realizada a los sujetos obligados competencia de esta Dirección General.</t>
  </si>
  <si>
    <t>1.4 Sustanciación de las denuncias por incumplimiento a las obligaciones de transparencia.</t>
  </si>
  <si>
    <t xml:space="preserve">Porcentaje de denuncias sustanciadas por incumplimiento a obligaciones de transparencia. </t>
  </si>
  <si>
    <t xml:space="preserve">Mide el porcentaje de denuncias sustanciadas por el incumplimiento a las obligaciones en materia de transparencia en relación al total de denuncias recibidas. </t>
  </si>
  <si>
    <t xml:space="preserve">Expediente de las denuncias por incumplimiento a las obligaciones de transparencia.
Este estará disponible en archivos bajo resguardo de la Dirección de Seguimiento de la Dirección General de Enlace con los Poderes Legislativo y Judicial.
</t>
  </si>
  <si>
    <t xml:space="preserve">Durante el primer trimestre de 2020 en la Dirección General de Enlace con los Poderes Legislativo y Judicial se recibieron y sustanciaron veinte denuncias por incumplimiento a obligaciones de transparencia; de las cuales, cuatro se concluyeron en el trimestre que se reporta. </t>
  </si>
  <si>
    <t>1.5 Actualización permanente de los sujetos obligados de los poderes legislativo y judicial que causen alta, baja o deban modificarse en el padrón de sujetos obligados del ámbito federal.</t>
  </si>
  <si>
    <t>Mide el porcentaje de dictámenes realizados en relación a aquellas modificaciones identificadas por la Dirección General de Enlace en los sujetos obligados de los poderes legislativo y judicial  (alta, baja o extinción, entre otras)</t>
  </si>
  <si>
    <t>(DMR=Dictámenes de modificaciones al padrón de sujetos obligados realizados) / (MI=Modificaciones identificadas en los sujetos obligados de los poderes legislativo y judicial)*100</t>
  </si>
  <si>
    <t>Dictamen de modificación
Padrón de sujetos obligados de los sujetos obligados del ámbito federal, disponible en el portal del INAI: http://inicio.ifai.org.mx/nuevo/Padron_Sujetos_Obligados.pdf</t>
  </si>
  <si>
    <t>Los nuevos Sujetos Obligados tienen los recursos necesarios para cumplir en forma con las obligaciones de transparencia definidas en el marco normativo.</t>
  </si>
  <si>
    <t>En el trimestre que se reporta, la DGEPLJ realizó un monitoreo continuo y sistemático para identificar altas, bajas o extinción de sujetos obligados de los Poderes Legislativo y Judicial del ámbito federal; no obstante, no se detectaron sujetos obligados correspondientes a estos Poderes, por lo que no procedió la elaboración de algún dictamen al respecto. 
Cabe destacar que la ejecución de esta actividad depende de que se identifique o comunique la creación o extinción de un sujeto correspondiente a los Poderes Legislativo y Judicial de la Federación.</t>
  </si>
  <si>
    <t>Mide la asistencia técnica y normativa otorgada de forma permanente por la Dirección General de Enlace a los sujetos obligados de los poderes legislativo y judicial sobre las dudas, los procesos y los procedimientos de los Sistemas que integran la Plataforma Nacional de Transparencia y la normativa aplicable.</t>
  </si>
  <si>
    <t xml:space="preserve">Requerimientos de información en el Sistema de Comunicación correspondiente. 
Bitácora de seguimiento de consultas e incidencias, correos electrónicos y/u oficios, los cuales estarán disponibles bajo resguardo de la Dirección de Acompañamiento de la Dirección General de Enlace con los Poderes Legislativo y Judicial.
</t>
  </si>
  <si>
    <t>La Unidad de Transparencia de los Sujetos Obligados comparten con sus áreas los conocimientos adquiridos por las asesorías llevadas a cabo.</t>
  </si>
  <si>
    <t>En  el trimestre que se reporta fueron recibidas y gestionadas 32 de 32 consultas técnicas formuladas por la Auditoría Superior de la Federación (15), la Suprema Corte de Justicia de la Nación (3), el Consejo de la Judicatura Federal (5), la Cámara de Diputados (6) y el Tribunal Electoral del Poder Judicial de la Federación (3). Asimismo, se atendió 1 consulta normativa formulada por la Cámara de Diputados.</t>
  </si>
  <si>
    <t xml:space="preserve">2.2 Realización de actividades especificas para promover la cultura de transparencia en los sujetos obligados de los poderes legislativo y judicial.  </t>
  </si>
  <si>
    <t xml:space="preserve">Porcentaje de actividades especificas para promover la cultura de transparencia realizadas con los sujetos obligados de los poderes legislativo y judicial.  </t>
  </si>
  <si>
    <t>Mide el  porcentaje de actividades especificas para promover la cultura de transparencia realizadas con los sujetos obligados de los poderes legislativo y judicial del total de actividades programadas</t>
  </si>
  <si>
    <t>Materiales desarrollados para la realización de las actividades,   listas de asistencia, memorias escritas o fotográficas, micrositio y/o minutas.
Estos estarán disponibles en archivos bajo resguardo de la Dirección de Acompañamiento de la Dirección General de Enlace con los Poderes Legislativo y Judicial.</t>
  </si>
  <si>
    <t>Los Sujetos Obligados se apropian de los conocimientos adquiridos como resultado de las actividades de promoción de la cultura de transparencia.</t>
  </si>
  <si>
    <t xml:space="preserve">El 30 de enero se firmó un Convenio de Colaboración en materia de Justicia Abierta con el Tribunal Electoral del Poder Judicial de la Federación. 
</t>
  </si>
  <si>
    <t>2.3 Impartición de asesorías especializadas a los sujetos obligados de los poderes legislativo y judicial, para el cumplimiento de sus obligaciones de transparencia y acceso a la información.</t>
  </si>
  <si>
    <t>Porcentaje de asesorías especializadas impartidas.</t>
  </si>
  <si>
    <t>Mide el número de asesorías especializadas en materia de transparencia y acceso a la información competencia de la Dirección General de Enlace, entre otras, las relativas al Sistema de Solicitudes de Acceso a la Información, el Sistema de Portales de Obligaciones y el Sistema de Comunicación entre organismos garantes y sujetos obligados de la PNT.</t>
  </si>
  <si>
    <t xml:space="preserve">[AEI=Asesorías especializadas impartidas)/((AEP=Asesorías especializadas programadas) + (AES=Asesorías especializadas solicitadas por los sujetos obligados de los poderes legislativo y judicial)]*100
</t>
  </si>
  <si>
    <t>Materiales desarrollados para la realización de acciones de asesorías especializadas y/o listas de asistencia y/o memorias fotográficas.
Estos estarán disponibles en archivos bajo resguardo de la Dirección de Acompañamiento de la Dirección General de Enlace con los Poderes Legislativo y Judicial.</t>
  </si>
  <si>
    <t xml:space="preserve">2.4 Realización de actividades del Observatorio de Parlamento Abierto y Justicia Abierta. </t>
  </si>
  <si>
    <t>Porcentaje de actividades realizadas para el Observatorio de Parlamento Abierto y Justicia Abierta.</t>
  </si>
  <si>
    <t xml:space="preserve">Mide el número de entregables recibidos en correspondencia con el número de entrgables estipulados en el Convenio  de Colaboración </t>
  </si>
  <si>
    <t>[(ER=Entregables recibidos)/(EE=Entregables estipulados en el Convenio de Colaboración)]x100</t>
  </si>
  <si>
    <t>Entregables recibidos por parte de la Institución o consultoría que sea contratada para la elaboración del estudio. Por cada entregable se realizará un oficio que de constancia de la entrega y la recepción. 
Estos estarán disponibles en archivos bajo resguardo de la Dirección de Acompañamiento de la Dirección General de Enlace con los Poderes Legislativo y Judicial.</t>
  </si>
  <si>
    <t xml:space="preserve">Los sujetos obligados de los poderes legislativo y judicial socializan los resultados del estudio del Observatorio de Parlamento Abierto y Justicia Abierta. </t>
  </si>
  <si>
    <t>Acumulado</t>
  </si>
  <si>
    <t>No se cuenta con un valor de línea base debido a que es un indicador de nueva creación</t>
  </si>
  <si>
    <t>Secretaría Ejecutiva</t>
  </si>
  <si>
    <t>Dirección General de Tecnologías de la Información</t>
  </si>
  <si>
    <t>Contribuir a coordinar el Sistema Nacional de Transparencia y de Protección de Datos Personales, para que los órganos garantes establezcan, apliquen y evalúen acciones de acceso a la información pública, protección y debido tratamiento de datos personales a través de la provisión a la población en general de herramientas de TIC oportunas y suficientes.</t>
  </si>
  <si>
    <t>Indice de efectividad en la entrega de soluciones tecnológicas innovadoras, accesibles y seguras para el ejercicio de los derechos de acceso a la Información y protección de datos personales y la promoción de una adecuada gestión documental.</t>
  </si>
  <si>
    <t>Mide la efectividad en la entrega de herramientas y servicios para el Sistema Nacional de Transparencia y de Datos Personales, que hayan sido solicitados por la alta dirección y las áreas sustantivas del Instituto  y que hayan sido autorizados para su ejecución. Por otra parte refleja el grado en que se prové a los usuarios internos de soluciones tecnológicas innovadoras, accesibles y seguras para el ejercicio de los derechos de Acceso a la Información, Protección de Datos Personales y la Gestión Documental.</t>
  </si>
  <si>
    <t xml:space="preserve"> (Nuevos sistemas implementados x 0.5 ) +
(Disponibilidad de los servicios del Centro de Procesamiento de Datos (CPD) x 0.3 )
+ (Satisfacción de usuarios x 0.2 )</t>
  </si>
  <si>
    <t>índice</t>
  </si>
  <si>
    <t>Resultados anuales de la MIR en la dirección web  http://micrositios.inai.org.mx/planeacion/
Encuesta de satisfacción que se determine para cada uno de los nuevos sistemas.
Esta información estará bajo resguardo de la DGTI.</t>
  </si>
  <si>
    <t>La normatividad aplicable establece que el INAI a fin de garantizar los derechos que tutela debe contar con herramientas de TIC oportunas y eficientes.</t>
  </si>
  <si>
    <t>La falta de certeza de contar con el contrato de "tercerización" en 2020, origina la imposibilidad de incrementar la línea base, dado que la DGTI al no tener aseguradas a las personas adicionales que se requieren para soportar todas las actividades que se tienen asignadas, determina un alto riesgo en no poder cumplir con los compromisos asumidos en la MIR</t>
  </si>
  <si>
    <t>La población en general, los sujetos obligados y el INAI disponen de herramientas de TIC oportunas y suficientes, para el ejercicio de sus derechos y obligaciones en materia de transparencia y protección de datos personales.</t>
  </si>
  <si>
    <t>Índice de efectividad en la entrega de herramientas y servicios para el Sistema Nacional de Transparencia y de Datos Personales, así como los procesos sustantivos internos.</t>
  </si>
  <si>
    <t>Mide la efectividad en la entrega de herramientas y servicios para el Sistema Nacional de Transparencia y de Datos Personales, así como de los procesos sustantivos internos, que hayan sido solicitados por la alta dirección y las áreas sustantivas del Instituto  y que hayan sido autorizados para su ejecución.</t>
  </si>
  <si>
    <t>Efectividad en la entrega de herramientas y servicios para el Sistema Nacional de Transparencia y de Datos Personales =
(Nuevos sistemas implementados x 0.2 ) +
(Requerimientos de nueva funcionalidad para la PNT atendidos x 0.15 ) +
(Requerimientos de nueva funcionalidad para otros sistemas atendidos x 0.15 ) +
(Disponibilidad de los servicios del Centro de Procesamiento de Datos (CPD) x 0.3 ) + 
(Satisfacción de usuarios x 0.2 )</t>
  </si>
  <si>
    <t>Documentación soporte de los indicadores  bajo resguardo de la DGTI.
Responsable: Dirección General de Tecnologías de la Información</t>
  </si>
  <si>
    <t xml:space="preserve">La población en general conoce y hace uso de las herramientas de TIC.
</t>
  </si>
  <si>
    <t>Procesos sustantivos del Instituto automatizados y seguros.</t>
  </si>
  <si>
    <t xml:space="preserve">Porcentaje de nuevos sistemas para el Instituto implementados. </t>
  </si>
  <si>
    <t>Mide el avance en el desarrollo  de nuevos sistemas que hayan sido solicitados por la alta dirección y las áreas sustantivas del Instituto  y que hayan sido autorizados para su ejecución.</t>
  </si>
  <si>
    <t>( Número de Nuevos sistemas concluidos o con avance en los tiempos y forma previstos / Total de nuevos sistemas autorizados) * 100</t>
  </si>
  <si>
    <t>• Documentos de aceptación de cambios concluidos
• Correos de envío de validación a usuarios
• Planes de trabajo y reprogramaciones
• Informes de avance, o los que aplique.
Documentación soporte de los indicadores  bajo resguardo de la DGTI.
Responsable: Dirección de Sistemas</t>
  </si>
  <si>
    <t xml:space="preserve">• Se cuenta con solicitudes debidamente autorizadas para el desarrollo o adquisición de nuevos sistemas
</t>
  </si>
  <si>
    <t>Servicios integrales en materia de TIC proporcionados.</t>
  </si>
  <si>
    <t>Porcentaje de disponibilidad de los  servicios del Centro de Procesamiento de Datos (CPD).</t>
  </si>
  <si>
    <t>Mide la operación del CPD, ya que en el CPD se encuentran albergados los servidores de aplicativos, bases de datos, enlaces de telecomunicaciones, etc. que permiten que operen los Sistemas sustantivos institucionales, así como los servicios básicos de telefonía, internet, entre otros.
La disponibilidad se refiere a que los usuarios autorizados tengan acceso a la información y a los recursos relacionados con ella toda vez que se requiera, por tanto su medición no depende del número de usuarios.</t>
  </si>
  <si>
    <t>(Número de horas disponibles /Número de horas totales) * 100</t>
  </si>
  <si>
    <t>Numeralia del Centro Procesamiento de Datos (CPD) 
Documentación soporte de los indicadores  bajo resguardo de la DGTI.
Responsable: Dirección de Soluciones Tecnológicas</t>
  </si>
  <si>
    <t xml:space="preserve">Las condiciones técnicas para la operación del Centro de Procesamiento de Datos son favorables.
</t>
  </si>
  <si>
    <t>Justificación 
La falta de certeza de contar con el contrato de "tercerización" en 2020, origina la imposibilidad de incrementar la línea base, dado que la DGTI al no tener aseguradas a las personas adicionales que se requieren para soportar todas las actividades que se tienen asignadas, determina un alto riesgo en no poder cumplir con los compromisos asumidos en la MIR</t>
  </si>
  <si>
    <t>Programa de concientización sobre el aprovechamiento de las TIC desarrollado.</t>
  </si>
  <si>
    <t>Porcentaje anual de satisfacción de usuarios.</t>
  </si>
  <si>
    <t>Mide la satisfacción de los usuarios sobre los servicios de TIC, ya que si tomamos en cuenta que han sido sensibilizados y asesorados, etc., tendrán un mejor entendimiento de que esperar de los servicios, así como de su uso logrando un estado de satisfacción.</t>
  </si>
  <si>
    <t>(Número de respuestas satisfactorias  / Total de preguntas de la encuesta) * 100</t>
  </si>
  <si>
    <t>Calidad</t>
  </si>
  <si>
    <t>Resultados de la encuesta de satisfacción realizada durante el 3er. Trimestre del año. 
Documentación soporte de los indicadores  bajo resguardo de la DGTI.
Responsable: Dirección de Soluciones Tecnológicas</t>
  </si>
  <si>
    <t>Las unidades administrativas participan en las encuestas levantadas por la DGTI.</t>
  </si>
  <si>
    <t>Diseño de estrategias tecnológicas para habilitar o potencializar los procesos sustantivos de la Plataforma Nacional de Transparencia.</t>
  </si>
  <si>
    <t>Porcentaje de atención de requerimientos de nueva funcionalidad para la Plataforma Nacional de Transparencia.</t>
  </si>
  <si>
    <t>Mide la implementación de nuevos requerimientos de funcionalidad para la Plataforma Nacional de Transparencia, que hayan sido solicitados por la alta dirección y las áreas sustantivas del Instituto o en su caso el Sistema Nacional de Transparencia y que hayan sido autorizados para su ejecución.</t>
  </si>
  <si>
    <t>(Número de desarrollos de la PNT concluidos o con avance en los tiempos y forma previstos / Total de desarrollos aprobados de la PNT) * 100</t>
  </si>
  <si>
    <t>• Documentos de aceptación de cambios concluidos
• Correos de envío de validación a usuarios
• Planes de trabajo y reprogramaciones
• Informes de avance
Documentación soporte de los indicadores  bajo resguardo de la DGTI.
Responsable: Dirección de Sistemas</t>
  </si>
  <si>
    <t xml:space="preserve">El SNT y/o la alta dirección del INAI aprueban los requerimientos en la materia.
</t>
  </si>
  <si>
    <t xml:space="preserve">SIGEMI - SICOM = 4
SIPOT = 5
</t>
  </si>
  <si>
    <t>Diseño de estrategias tecnológicas para habilitar o potencializar procesos sustantivos.</t>
  </si>
  <si>
    <t>Porcentaje de atención a los requerimientos de los sistemas del instituto implementados.</t>
  </si>
  <si>
    <t>Mide la implementación de nuevos requerimientos de funcionalidad de sistemas que ya se encuentran operando en el Instituto, que hayan sido solicitados por la alta dirección y las áreas sustantivas del Instituto  y que hayan sido autorizados para su ejecución.</t>
  </si>
  <si>
    <t>(Número de desarrollos concluidos o con avance en los tiempos y forma previstos / Total de desarrollos aprobados) * 100</t>
  </si>
  <si>
    <t>• Documentos de aceptación de cambios concluidos
• Correos de envío de validación a usuarios
• Planes de trabajo y reprogramaciones
• Informes de avance
Documentación soporte de los indicadores  bajo resguardo de la DGTI.
Responsable: Dirección de Sistemas</t>
  </si>
  <si>
    <t>Las Direcciones del Instituto solicitan nuevas funcionalidades de sistemas existentes.</t>
  </si>
  <si>
    <t>Premio Protección de Datos Personales = 1
SACP = 1
CEVINAI =1</t>
  </si>
  <si>
    <t>Implementación y soporte a la operación de la Plataforma Nacional de Transparencia.</t>
  </si>
  <si>
    <t>Porcentaje de solicitudes de soporte atendidos para la Plataforma Nacional de Transparencia.</t>
  </si>
  <si>
    <t>Mide la atención del soporte a los usuarios de la Plataforma Nacional de Transparencia.</t>
  </si>
  <si>
    <t>(Número de soportes a la PNT atendidos en tiempo  / Total solicitudes de soporte) *100</t>
  </si>
  <si>
    <t>* Base de datos de soportes a aplicativos obtenidos del sistema de registro de mesa de servicio 
Documentación soporte de los indicadores  bajo resguardo de la DGTI.
Responsable: Dirección de Sistemas</t>
  </si>
  <si>
    <t>Los órganos garantes o los sujetos obligados de la federación solicitan soporte técnico sobre la operación de la Plataforma Nacional de Transparencia</t>
  </si>
  <si>
    <t>SIPOT= 15
SISAI = 20
SIGEMI= 50
USUARIOS =40
Consulta Públcia =7</t>
  </si>
  <si>
    <t>Implementación y soporte a operación de soluciones tecnológicas de procesos automatizados.</t>
  </si>
  <si>
    <t>Porcentaje de solicitudes de soporte a aplicativos atendidos.</t>
  </si>
  <si>
    <t>Mide la atención del soporte a los usuarios de los aplicativos del Instituto que se encuentran en operación.</t>
  </si>
  <si>
    <t>(Número de soportes a aplicativos atendidos en tiempo  / Total solicitudes de soporte) *100</t>
  </si>
  <si>
    <t>Las áreas del INAI y los sujetos obligados de la federación solicitan soporte técnico sobre los sistemas administrados por el Instituto.</t>
  </si>
  <si>
    <t xml:space="preserve">
Infomex GF = 310
Sisitur =10</t>
  </si>
  <si>
    <t>Difusión de buenas prácticas en relación a uso de TIC.</t>
  </si>
  <si>
    <t>Porcentaje de Publicaciones.</t>
  </si>
  <si>
    <t>Mide el porcentaje de cumplimiento en publicaciones de tips en cuanto a buenas practicas de TIC (uso de TIC y Seguridad).</t>
  </si>
  <si>
    <t>(Número de publicaciones realizadas / Número de publicaciones planeadas) *100</t>
  </si>
  <si>
    <t>Las publicaciones de SeguriTIPS e InfoTIPS 
Documentación soporte de los indicadores  bajo resguardo de la DGTI.
Responsable: Dirección de Soluciones Tecnológicas</t>
  </si>
  <si>
    <t>Los usuarios leen y atienden las publicaciones.</t>
  </si>
  <si>
    <t>Para la MIR 2018 se propone que la meta programada anual sea del 98% ya que el calendario de publicaciones de SeguriTIPS e InfoTIPS no contempla los periodos vacacionales y días de asueto.</t>
  </si>
  <si>
    <t>Se mantuvo el nivel de publicaciones de infotips y seguritips planeado.</t>
  </si>
  <si>
    <t>Habilitación de TICs a los usuarios para el cumplimiento de sus responsabilidades.</t>
  </si>
  <si>
    <t>Porcentaje de usuarios con servicios de TIC completos.</t>
  </si>
  <si>
    <t>Mide la  atención de requerimientos de usuarios en materia de TIC.</t>
  </si>
  <si>
    <t>(Reportes de incidentes resueltos / número de reportes totales) * 100</t>
  </si>
  <si>
    <t>"Base de datos del directorio IFAI del POT y formatos de inventario de asignación de equipo TIC. 
Documentación disponible en la dirección web que se determine.
Responsable: Dirección de Soluciones Tecnológicas"</t>
  </si>
  <si>
    <t xml:space="preserve">
El personal del INAI solicita servicio y equipo de TIC. </t>
  </si>
  <si>
    <t>Al no contar con un contrato para mantenimiento de equipo de computo, se atienden de manera parcial las fallas en los equipos reportados.</t>
  </si>
  <si>
    <t>Asesorías específicas (SIRVE).</t>
  </si>
  <si>
    <t>Porcentaje de servicios de la mesa de servicios atendidos mediante el nivel de servicio establecido SLA no mayor a 4 hrs.</t>
  </si>
  <si>
    <t>Mide la atención y la entrega del servicio para el usuario en un tiempo no mayor a 4 hrs.</t>
  </si>
  <si>
    <t>(Reportes de incidentes resueltos no mayor a 4 hrs / número de reportes totales) * 100</t>
  </si>
  <si>
    <t>Base de datos de reportes a mesa de servicios obtenida del sistema de registro de mesa de servicio 
Documentación soporte de los indicadores  bajo resguardo de la DGTI.
Responsable: Dirección de Soluciones Tecnológicas</t>
  </si>
  <si>
    <t xml:space="preserve">
El personal del INAI solicita servicios de TIC. </t>
  </si>
  <si>
    <t>Se actualiza la versiòn de Altirs debido a oportunidades de mejora con respecto a la versión en la que se encontraba.</t>
  </si>
  <si>
    <t xml:space="preserve">Aplicación de Pruebas de Penetración (PENTEST) a los Micrositios.
</t>
  </si>
  <si>
    <t>Porcentaje de solicitudes de pruebas de penetración atendidos para los micrositios Institucionales.</t>
  </si>
  <si>
    <t>Mide la seguridad de los nuevos micrositios Institucionales, que hayan sido solicitados por la alta dirección y las áreas sustantivas del Instituto.
Para determinar las debilidades de seguridad, de los micrositios Institucionales salvaguardando la integridad, disponibilidad y confidencialidad de la información ante ataques cibernéticos.</t>
  </si>
  <si>
    <t>(Solicitudes Resueltas / número de solicitudes totales) * 100</t>
  </si>
  <si>
    <t>La empresa contratada cumple con la aplicación de las pruebas.</t>
  </si>
  <si>
    <t>Para la MIR 2018 se propone que la meta programada anual sea del 98% a fin de asegurar  la integridad, disponibilidad y confidencialidad de la información ante ataques cibernéticos.</t>
  </si>
  <si>
    <t>Se realizaron las pruebas de penetración en tiempo y forma para el nuevo Buscador de PNT.</t>
  </si>
  <si>
    <t>Atención a solicitudes de soporte a malware.</t>
  </si>
  <si>
    <t>Porcentaje de solicitudes de soporte a malware atendidos.</t>
  </si>
  <si>
    <t>Mide la atención de solicitudes malware atendidas garantizando la disponibilidad del equipo de cómputo como herramienta de trabajo de las unidades administrativas del Instituto.
*Atender las solicitudes de malware presentadas en los equipos de cómputo a fin de que las unidades administrativas del Institto puedana ejercer sus funciones y atribuciones.
*Malware es  un software malintencionado, que tiene como objetivo infiltrarse o dañar una computadora o sistema de información sin el consentimiento de su propietario</t>
  </si>
  <si>
    <t>Presencia de malware en los equipos institucionales.</t>
  </si>
  <si>
    <t>Se realizan adecuaciones a la consola de antivirus, (se crean nuevas reglas), esto derivado del incremento en actividad de malware.</t>
  </si>
  <si>
    <t>Estandarización y automatización de procesos.</t>
  </si>
  <si>
    <t>Porcentaje de requerimientos de los sistemas del instituto implementados.</t>
  </si>
  <si>
    <t>Mide la implementación de nuevos requerimientos de funcionalidad de sistemas que ya se encuentran operando en el Instituto, que hayan sido solicitados por la alta dirección y las áreas sustantivas del Instituto y que hayan sido autorizados para su ejecución.</t>
  </si>
  <si>
    <t>La alta dirección y las áreas sustantivas del Institut realizan requerimientos de nueva funcionalidad de los sistemas del Instituto.</t>
  </si>
  <si>
    <t xml:space="preserve">Infomex federal =1
</t>
  </si>
  <si>
    <t>GOA11</t>
  </si>
  <si>
    <t>Mejoramiento de los procesos automatizados.</t>
  </si>
  <si>
    <t>(Número de soportes a aplicativos atendidos en tiempo  / Total solicitudes de soporte) * 100</t>
  </si>
  <si>
    <t>* Base de datos de soportes a aplicativos obtenidos del sistema de registro de mesa de servicio 
Documentación soporte de los indicadores  bajo resguardo de la DGTI.
Responsable: Dirección de Sistemas</t>
  </si>
  <si>
    <t>Los usuarios solicitan suporte técnico.</t>
  </si>
  <si>
    <t>11 Administrativos
2 Armonización estratégica
19 Avances y retos
1 Caravana
2 CEVINAI
2 Comisiones Abiertas
3 Consejo consultivo
5 CRM
3 cuento
1 democracia y derecho
2 Encuesta de Sujetos Obligados
1 GAP Sector privado
1 GAP Sector Público
4 Historieta
11 menos corrupción
3 Gobierno Abierto
1 Micrositios
3 CLIC INAI
17 Página Web
4 personas adultas
6 PFYM
4 Planeación
4 Pleno niños
22 PLANDAI
2 Premio Protección de Datos Personales
5 Premio Transparencia
1 PRONADATOS
2 PROTAI
4 PROYECTOS DGPA
1 REA
10 SACP
9 Sistema Nacional de Transparencia
15 Semana Nacional de Transparencia
5 Spot de radio
1 Taller de archivos
7 Taller nacional
17 taller nacional pdp
1 transparencia sindical
3 universitario</t>
  </si>
  <si>
    <t>GOA12</t>
  </si>
  <si>
    <t>Provisión de servicios integrales en materia de TIC.</t>
  </si>
  <si>
    <t>Numeralia del Centro Procesamiento de Datos (CPD) .
Documentación soporte de los indicadores  bajo resguardo de la DGTI.
Responsable: Dirección de Soluciones Tecnológicas.</t>
  </si>
  <si>
    <t>Las condiciones técnicas para la operación del Centro de Procesamiento de Datos son favorables.</t>
  </si>
  <si>
    <t>Promover el pleno ejercicio de los derechos de acceso a la información pública y de protección de datos personales, así como la transparencia y apertura de las instituciones públicas.</t>
  </si>
  <si>
    <t>Secretaría de Protección de Datos Personales</t>
  </si>
  <si>
    <t>Dirección General de Prevención y Autorregulación</t>
  </si>
  <si>
    <t>Contribuir a la promoción del pleno ejercicio de los derechos de acceso a la información pública y de protección de datos personales, así como la transparencia y apertura de las instituciones públicas, mediante la elaboración de herramientas y mecanismos para ayudar a las y los responsables del tratamiento de datos personales al cumplimiento de sus obligaciones en la materia, elevar los niveles de protección y promover el ejercicio libre e informado del derecho entre las y los titulares.
NOTA: La DGPAR, por virtud de sus atribuciones, únicamente coadyuva en materia de protección de datos personales.</t>
  </si>
  <si>
    <t>Porcentaje de sujetos obligados del ámbito federal de la Ley General de Protección de Datos Personales en Posesión de Sujetos Obligados que cuentan con una política interna o programa de protección de datos personales.</t>
  </si>
  <si>
    <t xml:space="preserve">
Mide el número de sujetos obligados del ámbito federal de la Ley General de Protección de Datos Personales en Posesión de Sujetos Obligados que cuentan con una política interna o programa de protección de datos personales.
</t>
  </si>
  <si>
    <t>(Número  de sujetos obligados del ámbito federal que cuentan con una política interna o programa de protección de datos personales/ Número total de sujetos obligados del ámbito federal)*100</t>
  </si>
  <si>
    <t>Documentos que resulten de la aplicación de las evaluaciones de cumplimiento en materia de protección de datos personales que realice la Dirección General de Evaluación, Investigación y Verificación del Sector Público, mismos que estarán bajo su resguardo en el segundo piso del Instituto Nacional de Transpatencia, Acceso a la Información y Protección de Datos Personales (INAI).</t>
  </si>
  <si>
    <t>La Ley General de Protección de Datos Personales en Posesión de Sujetos Obligados se mantiene vigente.</t>
  </si>
  <si>
    <t>Se estima que a finales de 2019 se contará con los resultados de la primera ronda de evaluaciones de cumplimiento en materia de protección de datos personales que la Dirección General de Evaluación Investigación y Verificación del Sector Público aplicará.</t>
  </si>
  <si>
    <t>Los responsables de los datos personales cuentan con herramientas de calidad que les facilitan el cumplimiento de las obligaciones en materia de protección de datos personales.</t>
  </si>
  <si>
    <t>Porcentaje de utilidad de las herramientas que el INAI pone a disposición de los responsables para facilitar el cumplimiento de las obligaciones en materia de protección de datos personales.</t>
  </si>
  <si>
    <t>Mide el porcentaje de usuarios que encuentran útiles las herramientas informáticas que el INAI pone a disposición de los responsables para facilitar el cumplimiento de las obligaciones en materia de protección de datos personales con respeto al total de usuarios encuentados. Actualmente, la única herramienta informática de facilitación disponible es el Generador de Avisos de Privacidad (GAP). Sin embargo, las herramientas que se diseñen en el futuro incluirán estas encuestas o cuestionarios de satisfacción, para medir su nivel de utilidad.</t>
  </si>
  <si>
    <t>(Número de responsables que responden encuesta o cuestionario de satisfacción y encuentran útil la herramienta / número total de encuestas respondidas)*100</t>
  </si>
  <si>
    <t>Encuesta de satisfacción de cada una de las herramientas de facilitación que ponga a disposición el INAI.
Las bases de datos con relación a las encuestas de satisfacción respondidas por los responsables estarán en posesión de la Dirección General de Prevención y Autorregulación (DGPAR), en el  2do piso del  INAI.</t>
  </si>
  <si>
    <t xml:space="preserve">Los responsables utilizan las herramientas desarrolladas por el INAI, para cumplir de manera más eficiente sus obligaciones en materia de protección de datos personales. </t>
  </si>
  <si>
    <t>Al ser un indicador creado para la MIR 2017, la línea base se calculó con información de encuestas de satisfacción únicamente del GAP, mismas que van de junio de 2014 al 15 de febrero de 2017. Esto, al ser la única herramienta informática disponible por el momento. Sin embargo, conforme se vayan desarrollando muevas herramientas con encuestas o cuestionarios de satisfacción, y los usuarios las respondan, se contará con mayor información, misma que se tomará en cuenta para este indicador.</t>
  </si>
  <si>
    <t>Certamen que reconoce las buenas prácticas entre los responsables y encargados para que éstos adopten estándares elevados en materia de protección de datos personales realizadas.</t>
  </si>
  <si>
    <t>Tasa de crecimiento de las solicitudes de inscripción en el REA y en el Premio de Innovación y Buenas Prácticas.</t>
  </si>
  <si>
    <t>Mide el incremento de responsables y encargados que adoptan estándares elevados en materia de protección de datos personales.</t>
  </si>
  <si>
    <t>((Número de solicitudes de inscripción en el REA en el año actual + Numero de participantes registrados en el Premio de Innovación y Buenas Prácticas en el año actual) / (Número de solicitudes de inscripción en el REA en el año inmediato anterior + Numero de participantes registrados en el Premio de Innovación y Buenas Prácticas en el año inmediato anterior)) -1)*100</t>
  </si>
  <si>
    <t>Tasa de crecimiento</t>
  </si>
  <si>
    <t>Expedientes del REA en posesión de la DGPAR, y expedientes relacionados con el Premio de Innovación y Buenas Prácticas, en posesión de la DGPAR ubicado en el segundo piso del INAI.</t>
  </si>
  <si>
    <t xml:space="preserve">Los responsables y encargados encuentran incentivos para elevar los estándares de protección de datos personales y están interesados en la autorregulación y mejores prácticas. </t>
  </si>
  <si>
    <t>La linea base se calculó con información del número de trabajos presentados para el Premio de Innovación y Buenas Prácticas en la Protección de Datos Personales 2016 y 2017 así como las solicitudes de inscripción en el REA en dichos años.</t>
  </si>
  <si>
    <t>Eventos y material para la promoción y educación cívica del derecho a la protección de datos personales realizadas.</t>
  </si>
  <si>
    <t>Tasa de crecimiento porcentual de personas que manifiestan conocer sobre el derecho de protección de datos personales.</t>
  </si>
  <si>
    <t>Mide el incremento en el número de personas que manifiestan conocer el derecho a la protección de datos personales.</t>
  </si>
  <si>
    <t>(Porcentaje personas que manifiestan conocer el derecho en el año corriente / porcentaje de personas que manifiestan conocer el derecho en el año inmediato anterior) -1</t>
  </si>
  <si>
    <t>Encuesta Nacional de Percepción Ciudadana (estudio de opinión cuantitativo cara a cara en vivienda), en posesión de la DGCSyD que se en encuentra en el primer piso del INAI.</t>
  </si>
  <si>
    <t xml:space="preserve">Las y los titulares de los datos personales encuentran didácticos y útiles los materiales que desarrolla el INAI para promover el ejercicio del derecho de protección de datos personales. </t>
  </si>
  <si>
    <t>La línea base se calculó con la información obtenida de la respuesta a la pregunta ¿cree usted que los mexicanos tenemos derecho a la protección de nuestros datos personales? aplicada en las encuestas de los años 2016 y 2017.</t>
  </si>
  <si>
    <t>Recomendaciones a partir de las auditorías voluntarias realizadas que constituyen acciones preventivas en materia de protección de datos personales emitidas.</t>
  </si>
  <si>
    <t>Proporción de informes emitidos por la DGPAR de las auditorías admitidas y no canceladas por los sujetos obligados en el período.</t>
  </si>
  <si>
    <t xml:space="preserve">Mide el número de informes emitidos con relación al total de las auditorías voluntarias admitidas y no canceladas en el periodo. </t>
  </si>
  <si>
    <t xml:space="preserve">Numero de informes de auditoría emitidos/ número de auditorías voluntarias admitidas y no canceladas por la DGPAR en el periodo. </t>
  </si>
  <si>
    <t>Expedientes de las auditorías voluntarias,  en posesión de la DGPAR ubicada en el segundo piso del INAI.</t>
  </si>
  <si>
    <t>Los sujetos obligados atienden las recomendaciones contenidas en el informe de auditoría vonuntaria.</t>
  </si>
  <si>
    <t>La línea base se calculará por primera vez en 2019.</t>
  </si>
  <si>
    <t>Operación del Registro de Esquemas de Autorregulación Vinculante (REA).</t>
  </si>
  <si>
    <t>Porcentaje de esquemas de autorregulación (EA) evaluados</t>
  </si>
  <si>
    <t>Mide el número de esquemas de autorregulación evaluados (EAE)  respecto de los EA que deben ser evaluados en el trimestre (EAT).
Se consideran gastos por $250.00 pesos aproximadamente por concepto de servicios de mensajería.</t>
  </si>
  <si>
    <t>(Esquemas de autorregulación evaluados en el trimestre / Esquemas de autorregulación que deben ser evaluados en el trimestre)*100</t>
  </si>
  <si>
    <t>Página de Internet del Registro de Esquemas de Autorregulación Vinculante (http://www.rea.inai.org.mx), carpeta interna compartida REA(//red)(R:) y expedientes físicos y electrónicos en posesión de la DGPAR  (2do piso INAI) relacionados con evaluaciones y validaciones de esquemas de autorregulación.</t>
  </si>
  <si>
    <t xml:space="preserve">Los responsables y encargados del tratamiento de protección de datos personales adoptan esquemas de autorregulación o de mejores prácticas que cumplen con los criterios normativos. </t>
  </si>
  <si>
    <t>La primera medición se realizó en 2015</t>
  </si>
  <si>
    <t>No se presentó ningún esquema para evaluación.</t>
  </si>
  <si>
    <t>Porcentaje de esquemas de autorregulación (EA) reconocidos.</t>
  </si>
  <si>
    <t>Mide el número de EA reconocidos (EAR)  respecto de EA que deben ser reconocidos en el trimestre (EAN). 
Dichos EA incluyen entidades de acreditación, organismos de certificación y organismos certificados. Cabe señalar que las notificaciones de EAN pueden provenir de la Secretaría de Economía, cuando se trata de autorizaciones a entidades de acreditación, de las entidades de acreditación cuando se trata de acreditaciones a organismos de certificación y de organismos de certificación cuando se trata de certificados a responsables y encargados. Asimismo, se considerarán equivalencias de esquemas internacionales.
Se consideran gastos por $250.00 pesos aproximadamente por concepto de servicios de mensajería.</t>
  </si>
  <si>
    <t>(Esquemas de autorregulación reconocidos en el trimestre / Esquemas de autorregulación que deben ser reconocidos en el trimestre)*100</t>
  </si>
  <si>
    <t>Página de Internet del Registro de Esquemas de Autorregulación Vinculante (http://www.rea.inai.org.mx), carpeta interna compartida REA(//red)(R:) y expedientes físicos y electrónicos en posesión de la DGPAR (2do piso INAI) relacionados con reconocimientos de esquemas de autorregulación, entidades de acreditación, organismos de certificación y esquemas internacionales.</t>
  </si>
  <si>
    <t>Se resolvieron las 11 solicitudes de reconocimiento que debían ser emitidas en el periodo reportado.</t>
  </si>
  <si>
    <t>Realización de acciones para impulsar la autorregulación.</t>
  </si>
  <si>
    <t>Porcentaje de actividades realizadas por la DGPAR relacionadas con el impulso de la autorregulación.</t>
  </si>
  <si>
    <t>Mide el número de actividades para impulsar la autorregulación realizadas (AR) respecto del total de actividades que conforman los proyectos respectivos (AP), las cuales son programadas por la DGPAR.  
La realización de cada proyecto cuenta con distintas actividades, desde su conceptualización hasta su concreción.  El avance se mide atendiendo a la etapa de evolución en la que se encuentra cada proyecto, que para 2020 es el siguiente: 
i) Premio de Innovación y Buenas Prácticas en la Protección de Datos personales, ii) Guía comparativa de la normativa mexicana aplicable a particulares con el Reglamento Europeo y iii)  Consulta pública del anteproyecto de la norma de requerimientos para la certificación de producto en materia de datos personales.</t>
  </si>
  <si>
    <t>(Porcentaje de avance de las actividades de proyectos para impulsar la autorregulación realizadas/ Total de actividades programadas )*100</t>
  </si>
  <si>
    <t>Página de Internet del Registro de Esquemas de Autorregulación Vinculante (http://www.rea.ifai.org.mx), carpeta interna compartida REA(//red)(R:) y expedientes físicos y electrónicos en posesión de la DGPAR (2do piso INAI) relacionados con los proyectos para impulsar la autorregulación.</t>
  </si>
  <si>
    <t>La primera medición se realizó en 2016</t>
  </si>
  <si>
    <t>Con relación al Premio de innovación y buenas prácticas en la protección de datos personales 2020, se tiene el proyecto de Convocatoria y Bases, así como las invitaciones para el Comité Técnico.
Con relación a la Guía comparativa de la normativa mexicana aplicable a particulares con el Reglamento Europeo, se lleva un avance del 80% del anexo de la guía que contiene un análisis de artículo por artículo del Reglamento Europeo.
Con relación a la consulta pública del anteproyecto de la norma de requerimientos para la certificación de producto en materia de datos personales, se siguen estudiando documentación para la elaboración de criterios.</t>
  </si>
  <si>
    <t xml:space="preserve">Elaboración de material para orientar en el cumplimiento de obligaciones en materia de protección de datos personales. </t>
  </si>
  <si>
    <t xml:space="preserve">Porcentaje de actividades relacionadas con la elaboración de material para orientar  en el cumplimiento de obligaciones en materia de protección de datos personales. </t>
  </si>
  <si>
    <t>Mide el número de actividades realizadas (AR) relacionadas con la elaboración de material para orientar  en el cumplimiento de obligaciones en materia de protección de datos personales. Dichas actividades son:
i. Recomendaciones para reconocer las principales amenazas a los datos personales
ii. Cuestionario a cámaras y asociaciones en materia de protección de datos personales
iii. Toolkit de concientización de seguridad de datos personales para responsables del sector privado
iv. Recomendaciones en materia de protección de datos personales para instituciones Fintech
v. Guía para instrumentar medidas compensatorias en el sector público
vi. Mesas de trabajo para la detección de necesidades de herramientas de facilitación
vii. Elaboración de formatos para estandarizar el procedimiento de autorización de medidas compensatorias
viii. Recomendaciones para la designación del oficial de protección de datos personales y para las unidades administrativas que tratan datos personales en los sujetos obligados
ix. Estudio de factibilidad para la implementación de un laboratorio de privacidad y seguridad de datos personales
x. Adecuación del Manual de Auditorías Voluntarias
xi. Programa anual de auditorías voluntarias dirigidas a sujetos obligados que hayan recibido capacitación del INAI
xii. Infografías relativas a a voluntariedad y los beneficios de las auditorías en materia de protección de datos personales
xiii. Conformidad de contratos de adhesión de servicios de cómputo en la nube vs los Criterios mínimos para la contratación de servicios de cómputo en la nube que impliquen el tratamiento de datos personales.
xiv. Guía sobre el tratamiento de los datos personales en los expedientes clínicos, en las instituciones de salud públicas.
xv. Elaboración de materiales para la promoción de la cultura de la protección de datos personales en las instituciones de educación superior públicas (UNAM).</t>
  </si>
  <si>
    <t>(Porcentaje de avance de las actividades relacionadas con la elaboración de material para orientar  en el cumplimiento de obligaciones en materia de protección de datos personales realizadas  / Total de actividades programadas)*100</t>
  </si>
  <si>
    <t>Página de Internet del INAI http://inicio.inai.org.mx, versiones electrónicas preliminares y finales de los documentos, correos electrónicos y notas informativas realizadas por la DGPAR así como expedientes físicos y electrónicos en posesión de la DGPAR (2do piso INAI).</t>
  </si>
  <si>
    <t>Los responsables están interesados en cumplir con sus obligaciones en materia de protección de datos personales  y, en ese sentido, consultan y utilizan las herramientas y material desarrollado por el INAI.</t>
  </si>
  <si>
    <t xml:space="preserve">Con relación a las Recomendaciones para reconocer las principales amenazas a los datos personales, se ha realizado la recopilación de información de casos de vulneraciones de datos personales presentadas durante los años 2018, 2019 y el primer trimestre de 2020, tanto en responsables del sector público como del sector privado. Dicha búsqueda fue realizada en medios de comunicación, así como en sitios de internet especializados en seguridad informática.
Con relación al cuestionario a sujetos obligados, cámaras y asociaciones en materia de protección de datos personales, se ha llevado a cabo la investigación respecto de la viabilidad de aplicar el cuestionario a responsables, tanto del sector público como del sector privado. Asimismo, se ha conformado el cuestionario que permitirá obtener un diagnóstico respecto al cumplimiento del deber de seguridad conforme a la LGPDPPSO. 
Con relación al Toolkit de concientización de seguridad de datos personales para responsables del sector privado, se realizó la búsqueda de materiales gráficos e información de diferentes Toolkit de privacidad y seguridad de la información que pudieran ser utilizados para la estructuración del Toolkit en cuestión. Asimismo, se realizó el documento Propuesta de trabajo Toolkit de concientización de seguridad de datos personales para responsables del Sector Privado.   
Con relación a las Recomendaciones en materia de protección de datos personales para instituciones Fintech, se realizó la Revisión del Estudio para Elaborar Recomendaciones en Materia de Protección de Datos Personales para Instituciones de Tecnología Financiera, proporcionado por Davara Abogados. Asimismo, se están definiendo los temas a abordar en el documento de orientación.
Con relación a la Guía para instrumentar medidas compensatorias en el sector público, se realizó el análisis del procedimiento correspondiente y se comenzó la adaptación del material correspondiente.
Por otro lado, inicialmente se habían considerado realizar mesas de trabajo para la detección de necesidades de herramientas de facilitación, sin embargo, con la intención de que este documento llegue a la totalidad de sujetos obligados, se analizó la posibilidad de enviarlo adjunto a la encuesta anual en materia de protección de datos personales.Se realizó el cuestionario para detección de necesidades de herramientas de facilitación para sujetos obligados, sin embargo, se encuentra pendiente de envió a los sujetos obligados y la posterior sistematización de la información recibida.
Se realizaron todos los formatos para el procedimiento de autorización de medidas compensatorias para el sector público. Se realizó un proyecto de un formato de solicitudes de medidas compensatorias, que se encuentra en revisión y una vez aprobado se remitirá a la SPDP para su visto bueno.
Con relación a las Recomendaciones para la designación del oficial de protección de datos personales y para las unidades administrativas que tratan datos personales en los sujetos obligados, se ha realizado la adaptación del material, sin embargo, se encuentra en revisión y correcciones al interior de la Dirección de Facilitación del Sector Público.
Con relación al Estudio de factibilidad para la implementación de un laboratorio de privacidad y seguridad de datos personales, se realizó el informe con las acciones realizadas en el proyecto, se cuenta como evidencia de los avances con minutas de las reuniones realizadas, diagramas con las diferentes propuestas de estructura del Laboratorio y la presentación a la Comisión de Datos de los avances y estructura propuesta del Laboratorio. 
Con relación a la Adecuación del Manual de Auditorías Voluntarias, se está llevando a cabo revisión del Manual de Procedimientos para la realización de las auditorías voluntarias a que hace referencia el artículo 151 de la Ley General de Protección de Datos Personales en Posesión de Sujetos Obligados, así como la proyección de las Directrices para la Ejecución de Auditorías Voluntarias en Materia de Protección de Datos Personales del Sector Público.
Se realizó proyecto de Programa Anual de Auditorías 2020, mismo que se hizo de la Secretaría de Protección de Datos Personales el 28 de febrero de 2020 y de la Comisión de Normatividad de Datos Personales el 5 de marzo de 2020.
Se realizó el proyecto de una infografía relativa a los beneficios que implica someterse a una auditoría voluntaria en materia de protección de datos personales. Dicho documento fue remitido a la Secretaría, a fin de que emitiera sus comentarios o VoBo., en su caso.
Con relación al proyecto Conformidad de contratos de adhesión de servicios de cómputo en la nube vs los Criterios mínimos para la contratación de servicios de cómputo en la nube que impliquen el tratamiento de datos personales, se realizó la búsqueda y análisis de los principales proveedores de servicios y la recopilación y análisis de los servicios prestados por dichos proveedores.
Con relación a la Guía sobre el tratamiento de los datos personales en los expedientes clínicos en las instituciones de salud públicas, se han realizado 10 capítulos, sin embargo, derivado de eventos institucionales recientes, se han revisado los comentarios ahí expuestos y obtenido notas informativas para plasmarlos en el documento y volverlo de actualidad. Además de lo anterior, la protección de datos personales en el expediente clínico cobra relevancia, con la información más reciente relacionada con la pandemia de COVID-19, por lo que la guía debe ser actualizada.
Con relación a la elaboración de materiales para la promoción de la cultura de la protección de datos personales en las instituciones de educación superior públicas (UNAM), se cuenta con la estructura del proyecto, preparación de oficios y temas posibles para el desarrollo de material informativo. Debido a la emergencia sanitaria no fue posible agendar una reunión con las autoridades de la Universidad Nacional Autónoma de México, con la finalidad de definir las estrategias correspondientes y las necesidades de la comunidad universitaria.
</t>
  </si>
  <si>
    <t>Atención de solicitudes de autorización de medidas compensatorias de los sectores público y privado, así como para el uso de hiperenlaces o hipervínculos en una página de Internet del INAI para dar a conocer avisos de privacidad a través de medidas compensatorias.</t>
  </si>
  <si>
    <t>Porcentaje de solicitudes de autorización de medidas compensatorias así como para el uso de hiperenlaces o hipervínculos en una página de Internet del INAI para dar a conocer avisos de privacidad a través de medidas compensatorias atendidas.</t>
  </si>
  <si>
    <t>Número de solicitudes de autorización de medidas compensatorias de los sectores público y privado, así como para el uso de hiperenlaces o hipervínculos en una página de Internet del INAI para dar a conocer avisos de privacidad a través de medidas compensatorias atendidas, respecto de las solicitudes de autorización de medidas compensatorias así como para el uso de hiperenlaces o hipervínculos en una página de Internet del INAI para dar a conocer avisos de privacidad a través de medidas compensatorias que deben ser atendidas en el trimestre.
Se consideran gastos por $500.00 pesos aproximadamente por concepto de servicios de mensajería.</t>
  </si>
  <si>
    <t xml:space="preserve">(Solicitudes de autorización de medidas compensatorias así como para el uso de hiperenlaces o hipervínculos en una página de Internet del INAI para dar a conocer avisos de privacidad a través de medidas compensatorias atendidas en el trimestre/ Solicitudes que deben ser atendidas en el trimestre)* 100 </t>
  </si>
  <si>
    <t>Expedientes físicos y electrónicos, así como bases de datos relacionadas con medidas compensatorias. Los expedientes físicos se encuentran ubicados en los archivos de la DGPAR (2do piso INAI); respecto a los expedientes en versión electrónica y bases de datos, se localizan en una carpeta electrónica compartida de la DGPAR ubicada en DGAR 2015 (\\red) (V:)</t>
  </si>
  <si>
    <t>Los titulares conocen el aviso de privacidad implementado a través de medidas medidas compensatorias</t>
  </si>
  <si>
    <t>Con relación a las solicitudes de autorización de implementación de medidas compensatorias, la primera medición se realizó en 2014. En el caso de las solicitudes  para el uso de hiperenlaces o hipervínculos en una página de Internet del INAI para dar a conocer avisos de privacidad a través de medidas compensatorias, la primera medición se realizó en 2016, año en que entraron en vigor los Lineamientos.</t>
  </si>
  <si>
    <t xml:space="preserve">Durante el primer trimestre de 2020 no fueron recibidas solicitudes de autorización de implementación de medidas compensatorias ni de uso de hiperenlaces o hipervínculos en una página de Internet del INAI para dar a conocer avisos de privacidad a través de medidas compensatorias.
Es importante señalar que la atención de este tipo de solicitudes depende de que éstas sean presentadas por los responsables.
</t>
  </si>
  <si>
    <t xml:space="preserve">Promoción de la educación cívica y cultura para el ejercicio del derecho de protección de datos personales entre las y los titulares. </t>
  </si>
  <si>
    <t xml:space="preserve">Porcentaje de actividades realizadas por la DGPAR para promover la educación cívica y cultura para el ejercicio del derecho de protección de datos personales entre las y los titulares. </t>
  </si>
  <si>
    <t xml:space="preserve">Mide las actividades realizadas (AR)  relacionadas con la promoción de la educación cívica y cultura para el ejercicio del derecho de protección de datos personales entre las y los titulares, respecto del total de actividades que conforman los proyectos respectivos (AP), las cuales son programadas por la DGPAR. 
Dichos proyectos son:
i. Guía para presentar quejas ante la FTC y la plataforma econsumer
ii. Infografías y material de difusión sobre la protección de datos personales
iii. Concurso para ser Comisionada y Comisionado Infantil y formar parte del Pleno Niñas y Niños 2020 
iv. Evento del Día Internacional de Protección de Datos Personales 2021 y Organización del Día Internacional de Protección de Datos Personales 2021.
v. Actualización del micrositio Click INAI
vi. Herramienta didáctica "Alfabeto de datos personales"
vii. Adaptación al español del juego en línea gratuito denominado “Pass the PD!” (personal data)
</t>
  </si>
  <si>
    <t>(Porcentaje de avance de las actividades relacionadas con la promoción de la educación cívica y cultura para el ejercicio del derecho de protección de datos personales entre las y los titulares realizadas/ Total de actividades programadas)*100</t>
  </si>
  <si>
    <t>Micrositios de los eventos y/o concursos, así como notas informativas, correos electrónicos, informes de actividades, convocatorias de reunión, minutas de reuniones, materiales en versiones electrónicas, preliminares y finales en posesión de la DGPAR (2do piso INAI), de los proyectos para promover el derecho a la protección de datos personales entre las y los titulares, en particular entre la población infantil y sectores prioritarios.</t>
  </si>
  <si>
    <t xml:space="preserve">Las y los titulares de los datos personales están interesados en el derecho a la protección de los datos personales y, en ese sentido, consultan y utilizan los materiales desarrollados por el INAI para promover este derecho. </t>
  </si>
  <si>
    <t xml:space="preserve">Con relación a la Guía para presentar quejas ante la FTC y la plataforma econsumer, se tiene elaborada una propuesta de guía y se atienden comentarios de las ponencias.
Con relación a las infografías y material de difusión sobre la protección de datos personales, se elaboró la Agenda de contenidos DGPAR 2020 que contiene los temas que se proponen para cada mes del año. Para este trimestre se reportan los siguientes materiales. 
DIPDP
*Nota de contexto DIPDP
*Videos del DIPDP
*Copies para videos DIPDP
Responsables y encargados del sector público y privado https://twitter.com/INAImexico/status/1219807899335254016?s=20
Responsables y encargados del sector público y privado (no se publicó en redes) 
Robo de datos personales 
https://twitter.com/INAImexico/status/1221927588064649216?s=20 
https://www.facebook.com/INAImx/videos/519071878714492/
Titulares (no se publicó en redes)
PHISHING
*Nota de contexto Phishing
*Copies para material sobre phishing
*Infografías para phishing (aún no se ha publicado)
COVID-19
*Recomendaciones para el tratamiento de datos personales ante el COVID-19
https://twitter.com/INAImexico/status/1238481652386496512?s=20
*Acciones para evitar riesgos de seguridad y respetar la privacidad de las personas afectadas por COVID-19
https://twitter.com/INAImexico/status/1238585570047246338?s=20
*Recomendaciones para el tratamiento de datos personales ante el COVID-19
https://twitter.com/INAImexico/status/1238670934296453122?s=20
*Protección de datos personales durante el trabajo a distancia (dispositivos móviles)
https://twitter.com/INAImexico/status/1242525536074846209?s=20
*PACIENTES PUEDEN EJERCER EL DERECHO DE ACCESO A SU
EXPEDIENTE CLÍNICO EN TIEMPOS DEL COVID 19
https://twitter.com/INAImexico/status/1243194798313480192?s=20
*Casos de Covid-19 INAI emite recomendaciones para el tratamiento de datos personales
https://twitter.com/INAImexico/status/1243382511608180736?s=20
*Tratamiento de datos personales en notas periodisticas y medios de comunicación
https://twitter.com/INAImexico/status/1243279701117816832?s=20
*Protección de datos personales durante el trabajo a distancia (correo electrónico)
https://twitter.com/INAImexico/status/1243221552621146112?s=20
*Protección de datos personales durante el trabajo a distancia (accesso a la red y servicio nube)
https://twitter.com/INAImexico/status/1243660354103672833?s=20
*Casos de covid-19 Para la población en general
https://twitter.com/INAImexico/status/1244013964465504257?s=20
*INAI emite recomendaciones para realizar compras por Internet
http://inicio.inai.org.mx/Comunicados/Comunicado%20INAI-101-20.pdf
*Casos de COVID-19 INAI emite recomendaciones para el tratamiento de datos personales y evitar daño o discriminación de la persona afectada
https://twitter.com/INAImexico/status/1244414160101945347?s=20
*Exhorta INAI a difundir solo aquella información sobre #Covid19 que provenga de fuentes oficiales
https://twitter.com/INAImexico/status/1244687614780878851?s=20
Adicionalmente se desarrolló el MICROSITIO DATOS PERSONALES SEGUROS COVID-19
https://micrositios.inai.org.mx/covid-19/
Con relación al Concurso para ser comisionada y comisionado infantil y formar parte del pleno niñas y niños 2020, se completó lo siguiente: Elaboración de la Convocatoria y bases, se encuentra pendiente la presentación y aprobación por parte del Pleno del INAI, debido a la suspensión de Sesiones del Pleno en razón de la contingencia sanitaria por el COVID-19, solicitud de diseño de identidad gráfica y micrositio, reunión del Comité Técnico para definición de identidad gráfica. Además, se realizó el estudio de mercado para la contratación de carteles y volantes.
Con relación al Día internacional de protección de datos personales 2020, se tiene que el evento principal tuvo lugar el martes 28 de enero de 2020, en las instalaciones del INAI en la Ciudad de México, el programa estuvo integrado por una conferencia magistral, 1 panel y la entrega de premios. De manera adicional, se llevó a cabo 1 jornada en una escuela secundaria, el día 6 de febrero 2020. Esta jornada fue conformada por una conferencia sobre protección de datos personales, privacidad y redes sociales para mostrar a los estudiantes herramientas prácticas para mantener segura su privacidad y sus datos personales en el entorno digital.
Con relación a la organización del DIPDP 2021, se realizó la búsqueda de insumos para la elaboración de la propuesta que se tiene programado presentar en el mes de junio.
Con relación a la actualización del micrositio Clic INAI, se está trabajando en el lanzamiento del micrositio, previa revisión de la Secretaria de Datos, además de que se está coordinando una revisión de páginas similares de autoridades internacionales para la realización de la propuesta.
Con relación a la herramienta didáctica "Alfabeto de datos personales", se están integrando los insumos para el desarrollo de la herramienta.
Con relación a la adaptación al español del juego en línea gratuito denominado “Pass the PD!” (personal data), se están integrando los insumos para el desarrollo de la herramienta.
</t>
  </si>
  <si>
    <t>Atención de solicitudes de dictámenes técnicos en materia de protección de datos personales</t>
  </si>
  <si>
    <t>Porcentaje de solicitudes de opiniones técnicas, consultas y asesorías especializadas en materia de protección de datos personales atendidas por la DGPAR.</t>
  </si>
  <si>
    <t xml:space="preserve">Mide el número de solicitudes atendidas (SA) respecto del número de solicitudes especializadas que deben ser atendidas en el trimestre (SAT) por la DGPAR. </t>
  </si>
  <si>
    <t>(Solicitudes atendidas en el trimestre/ Solicitudes que deben ser atendidas en el trimestre)*100</t>
  </si>
  <si>
    <t>Base de datos de solicitudes  recibidas y atendidas por la DGPAR. 
Las solicitudes recibidas vía Centro de Atención a la Sociedad, correo electrónico o turno de la SPDP son registradas en una base de datos de la DGPAR, donde se capturan todos los datos relacionados con la atención a la solicitud. La base se encuentra bajo el manejo de la DGPAR en la carpeta compartida: DGPAR 2019. En esa misma carpeta se tiene el respaldo electrónico de las solicitudes presentadas, así como de la respuesta proporcionada.</t>
  </si>
  <si>
    <t>Las y los titulares aplican el conocimiento derivado de la solciitud realizada con la finalidad de realizar una mejor gestión de los datos personales.</t>
  </si>
  <si>
    <t>La primera medición se realizará en 2020.</t>
  </si>
  <si>
    <t>Se atendieron 8 consultas especializadas, 4 asesorías y 2 opiniones técnicas.</t>
  </si>
  <si>
    <t>Atención a las auditorias que voluntariamente se sometan los responsables  del tratamiento de los datos personales</t>
  </si>
  <si>
    <t>Porcentaje de auditorías voluntarias atendidas por la DGPAR.</t>
  </si>
  <si>
    <t xml:space="preserve">Mide el número de solicitudes de auditorías voluntarias atendidas en el semestre (AVR) respecto del número de solicitudes de auditorías voluntarias que deben ser atendidas en el semestre (AVT) por la DGPAR. </t>
  </si>
  <si>
    <t>(Auditorías voluntarias atendidas en el trimestre/ Auditorías voluntarias que deben ser atendidas en el semestre)*100</t>
  </si>
  <si>
    <t>Expedientes de las auditorías voluntarias atendidas por la DGPAR.
Estos expedientes estarán en posesión de la DGPAR ubicada en el segundo piso del INAI.</t>
  </si>
  <si>
    <t>Los sujetos obligados atienden las recomendaciones emitidas por el INAI en el informe de la auditoría.</t>
  </si>
  <si>
    <t>A partir de 2019 se medirá el cumplimiento de atención a las auditorías a las que voluntariamente se sometan los sujetos obligados, por lo que al concluir el ejercicio fiscal se determinará el valor de línea base.</t>
  </si>
  <si>
    <t>Formación especializada en materia de datos personales para titulares, responsables y encargados del sector público y privado</t>
  </si>
  <si>
    <t>Porcentaje de talleres impartidos por la DGPAR.</t>
  </si>
  <si>
    <t xml:space="preserve">Mide el número de talleres impartidos respecto del número de talleres que deben ser impartidos en el trimestre por la DGPAR. </t>
  </si>
  <si>
    <t>(Talleres impartidos en el trimestre/ Talleres que deben ser impartidos en el trimestre)*100</t>
  </si>
  <si>
    <t>Base de datos de talleres impartidos por la DGPAR. 
La base se encuentra bajo el manejo de la DGPAR en la carpeta compartida: DGPAR 2019. En esa misma carpeta se tiene el respaldo electrónico del material utilizado en los talleres impartidos.</t>
  </si>
  <si>
    <t>Las y los  titulares, responsables y encargados del sector público y privado aplican el conocimiento derivado de los talleres recibidos con la finalidad de realizar una mejor gestión de los datos personales.</t>
  </si>
  <si>
    <t>Se impartieron dos talleres, uno sobre el Sistema de Gestión de Seguridad de Datos Personales y Documento de Seguridad y otro sobre el proceso de auditorías voluntarias, ambos a los Órganos garantes de DAI y PDP de los Estados de Chihuahua y Baja California.</t>
  </si>
  <si>
    <t>Dirección General de Políticas de Acceso</t>
  </si>
  <si>
    <t xml:space="preserve">Contribuir a coordinar el Sistema Nacional de Transparencia y de Protección de Datos Personales, para que los órganos garantes establezcan, apliquen y evalúen acciones de acceso a la información pública, protección y debido tratamiento de datos personales a través de políticas públicas de acceso a la información de acuerdo a criterios mínimos para su diseño e implementación. </t>
  </si>
  <si>
    <t>Porcentaje de implementación de políticas públicas de acceso a la información.</t>
  </si>
  <si>
    <t>Mide el porcentaje de políticas públicas de acceso que logran ser implementadas en distintos sujetos obligados, entre el universo de sujetos obligados contemplados para implementar dicha política.</t>
  </si>
  <si>
    <t xml:space="preserve">(Sujetos obligados que implementaron una política pública de acceso a la información diseñada por el INAI / Total de sujetos obligados contemplados para implementar dicha política)*100  </t>
  </si>
  <si>
    <t>Catálogo Nacional de Políticas de Acceso a la Información, Transparencia y Gobierno Abierto. Este catálogo deberá actualizarse por la Dirección General de Políticas de Acceso al solicitar a las Unidades Responsables del INAI y a los integrantes del Sistema Nacional de Transparencia, a través de una herramienta informática definida para ello, información sobre las políticas implementadas. La segunda fuente de información serán los reportes de seguimiento de cada política documentada. 
El cual estará administrado por la Dirección General de Políticas de Acceso a través de la Dirección de Desarrollo de Políticas de Acceso. 
Se podrá consultar en la url: catalogodepoliticas.inai.org.mx</t>
  </si>
  <si>
    <t>El INAI mantiene la coordinación del Sistema Nacional de Transparencia, lo que permite la socialización y adopción del enfoque de política pública por parte de los sujetos obligados</t>
  </si>
  <si>
    <t>El INAI, los sujetos obligados y  miembros de la sociedad civil cuentan con políticas de acceso a la información que cumplen con los "Criterios Mínimos y Metodología para el Diseño y Documentación de Políticas públicas orientadas a mejorar el Acceso a la Información, en el Marco del Sistema Nacional de Transparencia", establecidos por el INAI.</t>
  </si>
  <si>
    <t xml:space="preserve">Porcentaje de políticas de acceso que cumplen con los Criterios Mínimos y Metodología correspondiente </t>
  </si>
  <si>
    <t>Este indicador mide el porcentaje de políticas de acceso a la información que cumplen con los “Criterios Mínimos y Metodología para el Diseño y Documentación de Políticas, Prácticas y Acciones Orientadas a Mejorar el Acceso a la Información y la Transparencia, en el Marco del Sistema Nacional de Transparencia” establecidos por el INAI y que son documentadas en el Catálogo Nacional de Políticas de Acceso a la Información por miembros del SNT, sujetos obligados y sociedad civil.</t>
  </si>
  <si>
    <t>(Número de políticas diseñadas y documentadas que cumplen con los  Criterios Mínimos y Metodología para el Diseño y Documentación de Políticas orientadas a Mejorar el Acceso a la Información y la Transparencia, en el Marco del Sistema Nacional de Transparencia / Total de políticas diseñadas y documentadas en el Catálogo Nacional de Políticas de Acceso)*100</t>
  </si>
  <si>
    <t>Catálogo Nacional de Políticas de Acceso a la Información.
Este catálogo es una herramienta informática que será utilizada por el INAI, los sujetos obligados y órganos garantes estatales, que diseñen y documenten políticas, coordinados y capacitados por la Dirección General de Políticas de Acceso. La unidad responsable de la información y del mantenimiento del Catálogo es la Dirección General de Políticas de Acceso del INAI.
El Catálogo se encontrará referenciado y disponible desde la página de inicio del INAI: catalogodepoliticas.inai.org.mx</t>
  </si>
  <si>
    <t>El INAI, los órganos garantes estatales y sujetos obligados diseñan políticas en atención a los  Criterios Mínimos y Metodología para el Diseño y Documentación de Políticas, Prácticas y Acciones Orientadas a Mejorar el Acceso a la Información y la Transparencia, en el Marco del Sistema Nacional de Transparencia, establecidos para ello, utilizando como herramienta para este proceso el Catálogo Nacional de Políticas de Acceso, y así estas políticas pueden ser coordinadas, mejoradas y orientadas a resultados.</t>
  </si>
  <si>
    <t xml:space="preserve">La línea base establecida para 2016 comprendía únicamente las políticas desarrolladas por parte de las áreas integrantes del INAI. Para el segundo semestre de 2017, la implementación de políticas se abrió a más implementadores en el marco del SNT. </t>
  </si>
  <si>
    <t>Información estadística y diagnósticos sobre el ejercicio y garantía del acceso a la información consultados.</t>
  </si>
  <si>
    <t>Porcentaje de políticas que usan diagnósticos del INAI</t>
  </si>
  <si>
    <t>Este indicador mide el uso de los diagnósticos realizados por el INAI a través de la identificación de las políticas que los incorporan en su desarrollo y documentación dentro del  Catálogo de Políticas.</t>
  </si>
  <si>
    <t>(Número total de políticas que utilizan diagnósticos del INAI / número total de políticas documentadas en el Catálogo) * 100</t>
  </si>
  <si>
    <t xml:space="preserve">Catálogo Nacional de Políticas de Acceso a la Información.
Este catálogo deberá actualizarse por la Dirección General de Coordinación de Políticas de Acceso al solicitar a las Unidades Responsables del INAI y a los integrantes del Sistema Nacional de Transparencia, a través de una herramienta informática definida para ello, información sobre las políticas implementadas. En tanto se construye este catálogo nacional, la documentación de las políticas estará disponible en la página del INAI en un apartado designado para ello. catalogodepoliticas.inai.org.mx </t>
  </si>
  <si>
    <t>El INAI,  los sujetos obligados y los órganos garantes estatales, utilizan dichos diagnósticos para el desarrollo de políticas de acceso a la información.</t>
  </si>
  <si>
    <t xml:space="preserve">Compromisos de implementación de políticas de acceso formalizados </t>
  </si>
  <si>
    <t>Porcentaje de compromisos formalizados</t>
  </si>
  <si>
    <t>Mide el porcentaje de convenios de colaboración firmados o planes de trabajo realizados con los sujetos obligados y sociedad civil a partir de las sensibilización, acompañamiento y asistencia técnica para el diseño, formulación y documentación de sus políticas de acceso a la información.</t>
  </si>
  <si>
    <t>(convenios firmados + programas de trabajo realizados)/(sujetos asistidos)*100</t>
  </si>
  <si>
    <t>Los convenios de colaboración podrán ser consultados de forma electrónica a través de  la página institucional del INAI: http://inicio.ifai.org.mx/SitePages/ConveniosInstitucionales.aspx
Los planes de trabajo podrán ser consultados  en la Dirección General de Políticas de Acceso de forma física en las instalaciones del INAI, ubicada en Av. Insurgentes Sur 3211, Insurgentes Cuicuilco, Coyoacán, 04530 Ciudad de México, CDMX.</t>
  </si>
  <si>
    <t>Los sujetos obligados y sociedad civil están interesados en firmar un convenio de colaboración o realizar un plan de trabajo para iniciar la implementación de las políticas de acceso a la información.</t>
  </si>
  <si>
    <t>Sensibilización y otorgamiento de asistencia técnica a los sujetos obligados para la implementación de políticas de acceso a la información: herramientas tecnológicas de datos abiertos</t>
  </si>
  <si>
    <t>Porcentaje de sesiones de sensibilización y asistencia técnica para la implementación de políticas de acceso a la información.</t>
  </si>
  <si>
    <t>Mide el porcentaje de sesiones de sensibilización y asistencia técnica sobre el proceso de implementación de políticas de acceso a la información, otorgadas  a los sujetos obligados y organismos garantes estatales de las programadas en el año.</t>
  </si>
  <si>
    <t>(Número de sesiones de sensibilización y asistencia técnica otorgadas / (Número de sesiones de sensibilización y asistencia técnica programadas+ Número de sesiones de sensibilización y asistencia técnica solicitadas))*100</t>
  </si>
  <si>
    <t>Registros de asistencia a sesiones de sensibilización y asistencia técnica, contenidos en los archivos de la DGPA, boletines de prensa y mensajes en redes sociales relacionados con las sesiones; documentos y materiales de las sesiones de sensibilización y asistencia técnica enviados.</t>
  </si>
  <si>
    <t>Las áreas del INAI, sujetos obligados y organismos garantes estatales, asisten a las sesiones y se interesan en la implementación de políticas de acceso a la información.</t>
  </si>
  <si>
    <t>Sensibilización y acompañamiento para el diseño, formulación y documentación de políticas de acceso.</t>
  </si>
  <si>
    <t xml:space="preserve">Porcentaje de sesiones de sensibilización y acompañamiento, para el diseño, formulación y documentación de políticas de acceso. </t>
  </si>
  <si>
    <t>Mide el porcentaje de sesiones de sensibilización y acompañamiento (solicitadas y/o programadas), otorgadas a los sujetos obligados, sobre el proceso de diseño, formulación y documentación de políticas de acceso a la información en el catálogo nacional de políticas de acceso.</t>
  </si>
  <si>
    <t>(Número de sesiones de sensibilización y acompañamiento otorgadas / (Número de sesiones de sensibilización y acompañamiento programadas+ Número de sesiones de sensibilización y acompañamiento solicitadas))*100</t>
  </si>
  <si>
    <t>Registros de asistencia a sesiones de sensibilización y acompañamiento, contenidos en los archivos de la DGPA, boletines de prensa, oficios, correos y mensajes en redes sociales relacionados con las sesiones; documentos y materiales de las sesiones de sensibilización y acompañamiento enviados.</t>
  </si>
  <si>
    <t>Las áreas del INAI, sujetos obligados y organismos garantes estatales, asisten a las sesiones y se interesan en el proceso de diseño, formulación y documentación de políticas de acceso a la información en el Catálogo Nacional de Políticas de Acceso.</t>
  </si>
  <si>
    <t>Publicación y promoción de información estadística y diagnósticos sobre el ejercicio y garantía del derecho de acceso a la información</t>
  </si>
  <si>
    <t xml:space="preserve">Porcentaje de diagnósticos publicados y promovidos </t>
  </si>
  <si>
    <t xml:space="preserve">Mide el porcentaje de diagnósticos en materia de acceso a la información con perspectiva de género y no discriminación publicados y promovidos mediante eventos diversos, espacios de difusión institucionales y medios de comunicación, con especial enfásis en grupos de la diversidad social en el año en el que se programó su publicación. Se consideran eventos de promoción los foros, presentaciones públicas, hackathones, retos públicos, ferias, talleres, entre otros. Se consideran espacios de difusión institucionales los boletines de prensa, banners en páginas de internet, redes sociales, oficios y circulares, entre otras. Se considera promoción en medios de comunicación aquella realizada en medios impresos, medios digitales en internet, radio, televisión, cine, y otros medios alternativos.  </t>
  </si>
  <si>
    <t>(Diagnósticos publicados y promovidos durante el año / Total de diagnósticos programados para su publicación en el año)* 100</t>
  </si>
  <si>
    <t>Registros de asistencia y memorias de eventos de promoción contenidos en los archivos de la DGPA, boletines de prensa y mensajes en redes sociales relacionados con los eventos de promoción; contenidos de promoción en las redes sociales y página institucionales del INAI; documentos y materiales de promoción enviados; testigos y registros de la difusión realizada en medios de comunicación. Estos diagnósticos se encontrarán referenciados y disponibles desde la página de inicio del INAI: http://inicio.inai.org.mx</t>
  </si>
  <si>
    <t>El público en general, incluyendo servidores públicos de sujetos obligados, órganos garantes y del INAI, consultan la información estadística y los diagnósticos en los sitios disponibles en internet donde se encuentren publicados.</t>
  </si>
  <si>
    <t>Desarrollo de la política de acceso a la información Contrataciones Abiertas</t>
  </si>
  <si>
    <t>Porcentaje de avance del desarrollo de la política de acceso a la información Contrataciones Abiertas</t>
  </si>
  <si>
    <t>Mide el avance de las actividades para el desarrollo de la política de Contrataciones Abiertas, la cual se calculará con base en la sumatoria del avance de las actividades realizadas al trimestre ponderada por su contribución al logro de la política</t>
  </si>
  <si>
    <t>Σ(PAAn*PCAn)*100
Donde n = 1,2,3…n
PAAn es igual a la proporción del avance real de la actividad n en el trimestre / el avance programado de la actividad n en el trimestre
PCAn es la ponderación de la actividad n respecto al total de las actividades que integran el proyecto. La suma de las contribuciones de las actividades que integran el Proyecto deben ser igual a 1.</t>
  </si>
  <si>
    <t xml:space="preserve">El Desarrollo de la Política de Acceso a la Información Contrataciones Abiertas, estará resguardado por la Dirección General de Políticas de Acceso. </t>
  </si>
  <si>
    <t>El grupo impulsor de las Contrataciones Abiertas en México, conformado por el INAI, Transparencia Mexicana y Presidencia de la República, dará continuidad a los trabajos emprendidos en 2015 y 2016.</t>
  </si>
  <si>
    <t xml:space="preserve">Como parte de la ejecución de la actividad en el primer trimestre, se realizaron las siguientes actividades:
1. Participar en la Mesa Multiactor de Obra Pública de Nuevo León (MMAOP-NL) (8.3%)
2. Presentar la plataforma de Infraestrcutura Abierta (8.3%) 
3. Iniciar trabajos de transferencia de conocimientos sobre el proceso de transformación digital de contrataciones públicas (8.4%)
</t>
  </si>
  <si>
    <t>Desarrollo de la política de acceso a la información Plan Nacional de Socialización del DAI (PlanDAI)</t>
  </si>
  <si>
    <t>Porcentaje de avance del desarrollo de la política de acceso a la información PlanDAI</t>
  </si>
  <si>
    <t xml:space="preserve">El avance de las actividades para el desarrollo de la política se calculará con base en la sumatoria del avance de las actividades realizadas al semestre.
El avance de las actividades estará comprendido por la contribución de las actividades programadas al semestre a la consecución del objetivo del desarrollo de la política; para ello es necesario definir la aportación porcentual de cada una de las actividades a la consecución de la meta anual. </t>
  </si>
  <si>
    <t>Σ(PAAn*PCAn)
Donde n = 1,2,3…n
PAAn es igual a la proporción del avance real de la actividad n en el semestre / el avance programado de la actividad n en el semestre.
PCAn es la ponderación de la actividad n respecto al total de las actividades que integran el proyecto. La suma de las contribuciones de las actividades que integran el Proyecto deben ser igual a 1.</t>
  </si>
  <si>
    <t xml:space="preserve">El Desarrollo de la Política de Acceso a la Información, estará resguardado por la Dirección General de Políticas de Acceso. Actas de instalación de redes locales de socilización del DAI. Planes locales de socialización del DAI. </t>
  </si>
  <si>
    <t>Se documentan casos de aprovechamiento del Derecho de Acceso a la Información para la generación de conocimiento y la solución de problemas cotidianos de los particulares.</t>
  </si>
  <si>
    <t xml:space="preserve">Al ser un indicador de nueva creación no se cuenta con información para calcular la línea base del indicador; por lo que dicho valor se reflejará al cierre del ejercicio. </t>
  </si>
  <si>
    <t>Dirección General de Asuntos Internacionales</t>
  </si>
  <si>
    <t>Contribuir a promover el pleno ejercicio de los derechos de acceso a la información pública y de protección de datos personales, así como la transparencia y la apertura de las instituciones públicas, a través de que el INAI incida en los temas de la Agenda de los grupos interinstitucionales en esas materias mediante la formulación de iniciativas.</t>
  </si>
  <si>
    <t>Porcentaje de incidencia en la Agenda Internacional</t>
  </si>
  <si>
    <t>El indicador mide la participación activa del INAI en la Agenda Intenacional, la cual incluye temas de competencia del Instituto que conforman las agendas bilaterales como transparencia en la gestión pública, protección de datos personales y transparencia en la vida pública; particularmente, en un contexto de desarrollo tecnológico.</t>
  </si>
  <si>
    <t>(Foros en los que incide / Foros identificados en la Agenda Internacional) * 100</t>
  </si>
  <si>
    <t>Informes de actividad, informes de comisión, minutas de reuniones de trabajo y oficios de notificación a las unidades administrativas sustantivas de los temas del quehacer institucional. Los archivos en comento se encuentran resguardados en el archivo de trámite de la DGAI, ubicada en el 4to piso del edificio sede del Instituto, en Av. Insurgentes Sur #3211, Col. Insurgentes Cuicuilco, C.P. 04530, Coyoacán, Ciudad de México.</t>
  </si>
  <si>
    <t xml:space="preserve">El marco normativo institucional, los recursos humanos y materiales permiten que las buenas prácticas identificadas sean implementadas para fortalecer las capacidades. </t>
  </si>
  <si>
    <t>El INAI promueve iniciativas e identifica buenas prácticas en el ámbito internacional para la promoción de los derechos que tutela.</t>
  </si>
  <si>
    <t>Porcentaje de iniciativas presentadas y buenas prácticas identificadas.</t>
  </si>
  <si>
    <t>El indicador mide la incidencia del INAI en las redes internacionales de trabajo de las que forma parte a través de la presentación de iniciativas e identificación y socialización de buenas prácticas que contribuyen a la mayor promoción del ejercicio de los derechos de acceso a la información, protección de datos personales y de gestión de la información.</t>
  </si>
  <si>
    <t>((Iniciativas presentadas + buenas prácticas socializadas) / (iniciativas elaboradas + buenas prácticas identificadas) *100</t>
  </si>
  <si>
    <t>Reportes que sustentan los beneficios de intercambio de conocimiento que percibieron las Unidades Administrativas. Los archivos en comento se encuentran resguardados en el archivo de trámite de la DGAI, ubicada en el 4to piso del edificio sede del Instituto, en Av. Insurgentes Sur #3211, Col. Insurgentes Cuicuilco, C.P. 04530, Coyoacán, Ciudad de México.</t>
  </si>
  <si>
    <t>Las autoridades internacionales homologas del INAI reconocen las buenas practicas en materia de acceso a la información y protección de datos personales que el Instituto ha implementado.</t>
  </si>
  <si>
    <t>Promoción y vinculación internacional establecida.</t>
  </si>
  <si>
    <t xml:space="preserve">Porcentaje de acciones internacionales  que derivan de compromisos específicos de colaboración internacional. </t>
  </si>
  <si>
    <t xml:space="preserve">El indicador mide el porcentaje de acciones internacionales que derivan de compromisos específicos de colaboración internacional, es decir de aquellos compromisos derivados de ser la Secretaría Ejecutiva de la RTA y de la adhesión al Convenio 108. </t>
  </si>
  <si>
    <t>(Número de acciones que deriven en recomendaciones de adopción de compromisos específicos de colaboración internacional  / Número total de acciones internacionales ejecutadas)*100</t>
  </si>
  <si>
    <t>Documentos de Minutas, respuestas a consultas o convenios de colaboración. Los archivos en comento se encuentran resguardados en el archivo de trámite de la DGAI, ubicada en el 4to piso del edificio sede del Instituto, en Av. Insurgentes Sur #3211, Col. Insurgentes Cuicuilco, C.P. 04530, Coyoacán, Ciudad de México.</t>
  </si>
  <si>
    <t xml:space="preserve">Existe interés por parte de los órganos garantes internacionales homólogos del INAI de suscribir convenios o integrar grupos de trabajo. </t>
  </si>
  <si>
    <t>Porcentaje de satisfacción de las visitas internacionales al INAI para allegarse de buenas prácticas.</t>
  </si>
  <si>
    <t>El indicador mide el porcentaje de visitas internacionales en el INAI que reportan un nivel de satisfacción alto. La satisfacción se medirá mediante una encuesta que indagará si se cumplió con el objetivo de la visita o si identificaron buenas prácticas susceptibles de ser adoptadas o si se visualizan acciones de colaboración que pueden implementarse en un futuro.</t>
  </si>
  <si>
    <t>(Número de encuestas que reportan un nivel de satisfacción alto o superior / Total de encuestas realizadas)*100</t>
  </si>
  <si>
    <t>Encuesta elaborada por la Dirección General de Asuntos Internacionales (DGAI). Las encuestas se encuentran resguardadas en el archivo de trámite de la DGAI, ubicada en el 4to piso del edificio sede del Instituto, en Av. Insurgentes Sur #3211, Col. Insurgentes Cuicuilco, C.P. 04530, Coyoacán, Ciudad de México.</t>
  </si>
  <si>
    <t xml:space="preserve">Las delegaciones de funcionarias y funcionarios internacionales que visitan el INAI, ejecutan o adoptan las recomendaciones y buenas prácticas implementadas por el INAI. </t>
  </si>
  <si>
    <t xml:space="preserve">Trabajo en las redes internacionales de las que forma parte el INAI. </t>
  </si>
  <si>
    <t>Porcentaje de participación en las actividades de las redes de las que el INAI forma parte.</t>
  </si>
  <si>
    <t xml:space="preserve">Mide el porcentaje de actividades realizadas en las redes de las que el INAI forma parte. Las cuales son Red de Transparencia y Acceso a la Información, Red Iberoamericana de Protección de Datos, Alianza para el Gobierno Abierto, Foro de Autoridades de Privacidad de Asia Pacífico, Consejo Internacional de Archivos, Conferencia Internacional de Autoridades de Protección de Datos y Privacidad, Conferencia Internacional de Comisionado de Información, Convenio 108 del Consejo de Europa, Red para la Integridad. </t>
  </si>
  <si>
    <t>[Número de actividades realizadas / Número de actividades programadas en el ejercicio fiscal] * 100</t>
  </si>
  <si>
    <t>Oficio e informes de comisión y documentos que dan cuenta de los resultados alcanzados en los trabajos en red (tales como: infografía, encuestas, materiales de difusión u otros).  Los archivos en comento se encuentran resguardados en el archivo de trámite de la DGAI, ubicada en el 4to piso del edificio sede del Instituto, en Av. Insurgentes Sur #3211, Col. Insurgentes Cuicuilco, C.P. 04530, Coyoacán, Ciudad de México.</t>
  </si>
  <si>
    <t>Los servidores públicos del INAI que participan en las redes internacionales de las que forma parte el INAI adquieren conocimientos de intercambio de buenas prácticas.</t>
  </si>
  <si>
    <t xml:space="preserve">La línea base se calculó de acuerdo al resultado alcanzado al cuarto trimestre de 2016. En la cual, se alcanzó el 80% de participación en comisiones internacionales y el 100% en la coordinación de eventos con componente internacional. </t>
  </si>
  <si>
    <t xml:space="preserve">Coordinación de comisiones internacionales y de eventos con componente internacional organizados por el Instituto. </t>
  </si>
  <si>
    <t xml:space="preserve">Porcentaje de las actividades internacionales coordinadas por la DGAI. </t>
  </si>
  <si>
    <t xml:space="preserve">Mide el número de comisiones internacionales coordinadas y de eventos institucionales con componente internacional. </t>
  </si>
  <si>
    <t>[Número de actividades coordinadas / Número de actividades programadas para coordinación en el ejercicio fiscal] * 100</t>
  </si>
  <si>
    <t>Oficio de comisión internacional e informe de comisión internacional, minutas de eventos.  Los archivos en comento se encuentran resguardados en el archivo de trámite de la DGAI, ubicada en el 4to piso del edificio sede del Instituto, en Av. Insurgentes Sur #3211, Col. Insurgentes Cuicuilco, C.P. 04530, Coyoacán, Ciudad de México.</t>
  </si>
  <si>
    <t>Los servidores públicos del INAI que participan en las comisiones internacionales adquieren los conocimientos e intercambio de buenas prácticas de los foros en los que participan. Asimismo, la participación de expertos internacionales propicia el intercambio de buenas prácticas.</t>
  </si>
  <si>
    <t>La línea base se calculó de acuerdo al resultado alcanzado al cuarto trimestre de 2016.</t>
  </si>
  <si>
    <t xml:space="preserve">Desahogo de esquemas de asistencia técnica. </t>
  </si>
  <si>
    <t>Porcentaje de esquemas de asistencia técnica atendidos.</t>
  </si>
  <si>
    <t xml:space="preserve">Mide el número de visitas de delegaciones internacionales interesadas en conocer la experiencia y las buenas prácticas del INAI, así como la atención de consultas realizadas por parte de sujetos obligados, organismos internacionales, órganos homólogos internacionales, órganos garantes estatales, organizaciones de la sociedad civil, instituciones académicas y otras unidades administrativas del INAI, que guarden relación con los temas inherentes al quehacer institucional. </t>
  </si>
  <si>
    <t>[Número de esquemas de asistencia técnica atendidos / Número de solicitudes recibidas de esquemas de asistencia técnica] * 100</t>
  </si>
  <si>
    <t>Por lo que hace a las consultas: Documento mediante el cual se hace la petición a la DGAI para responder una consulta y documento de respuesta a consulta. En cuanto a las visitas de delegaciones internacionales: documento que dé cuenta del interés de la delegación internacional por realizar una visita técnica y programa de trabajo de dicha visita. Los archivos en comento se encuentran resguardados en el archivo de trámite de la DGAI, ubicada en el 4to piso del edificio sede del Instituto, en Av. Insurgentes Sur #3211, Col. Insurgentes Cuicuilco, C.P. 04530, Coyoacán, Ciudad de México.</t>
  </si>
  <si>
    <t>Las delegaciones extranjeras que visitan el INAI comparten los conocimientos adquiridos en sus instituciones.</t>
  </si>
  <si>
    <t>Se tomó como referencia la información de 2015. año en el que se atendieron en su totalidad las consultas recibidas.</t>
  </si>
  <si>
    <t>Durante el periodo que se reporta se realizaron 3 de 4 visitas programadas conforme a lo siguiente: 
1. Visita de las funcionarias de la Oficina de la Comisionada de Información del Reino Unido y Presidenta de la Asamblea Global de Privacidad (GPA) al INAI para discutir diversos aspectos relacionados con la organización de la GPA 2020 y dieron una plática dirigida a funcionarios del INAI sobre diferentes temas emergentes relacionados con la privacidad y la protección de datos personales. 
2. Visita de Jaco Du Tout, Jefe de la Sección de Acceso Universal a la Información de la UNESCO, con el objeto de conocer a las autoridades del INAI, a efecto de conversar sobre los diversos proyectos que habían sido platicados y trabajados con la UNESCO – regional.
3.Visita de José Luis Samaniego y Valeria Torres Larranaga de la CEPAL, a fin de conversar sobre posibles esquemas de cooperación vinculados con la inminente aprobación del Acuerdo Regional sobre el Acceso a la Información, la Participación Pública y el Acceso a la Justicia en Asuntos Ambientales en América Latina y el Caribe, conocido como Acuerdo de Escazú.
La visita que se tenía prevista para el mes de marzo de 2020 con la ANTAI de Panamá se canceló debido a la emergencia COVID 19.
En cuanto a la atención de consultas la DGAI atendió las 19 siguientes:
1. El Secretariado de la Asamblea Global de Privacidad (GPA) solicitó información sobre los avances de la organización de la I GPA que se publicó en el primer Newsletter del año.
2.El Secretariado del Comité Consultivo del Convenio 108 del Consejo de Europa solicitó que se informara sobre las actividades que organizó el INAI en el marco del Día Internacional de Protección de Datos.
3.La Oficina del Comisionado de Información y Privacidad de Columbia Británica, en su calidad de Secretariado del Foro de Autoridades de Privacidad de Asia-Pacífico, solicitó comentarios de la minuta del 52° Foro APPA.
4. GPEN solicitó que un funcionario del INAI diera una conferencia telefónica sobre un tema vinculado a la protección de datos personales.
5. El Secretariado del Comité Consultivo del Convenio 108 del Consejo de Europa solicitó que el INAI emitiera su opinión sobre la solicitud de la autoridad de Santo Tomé y Príncipe para ser observador en el Comité Consultivo.
6. El Secretariado de la Asamblea Global de Privacidad (GPA) solicitó al INAI su opinión sobre la solicitud de la Oficina del Comisionado de Información de Jersey (JOIC) para participar en el Acuerdo de Cooperación Transfronteriza para hacer cumplir la ley en materia de protección de datos y privacidad (Global Cross Border Enforcement  Cooperation Arrangement, GCBECA) de la GPA.
7. El Grupo de Trabajo sobre Educación Digital de la Asamblea Global de Privacidad, que encabeza la Comisión Nacional de Informática y Libertades de Francia (CNIL), solicitó responder un cuestionario que evalúa los avances de las iniciativas relacionadas con la promoción de la “Resolución sobre plataformas de aprendizaje electrónico” de la GPA, e identifica los códigos de prácticas vigentes en la materia.
8. La Comisión de Protección de Datos Personales de Singapur (PDPC), en su calidad de presidenta del Grupo de Trabajo sobre Tecnologías (TWG) del Foro APPA, solicitó información sobre el equipo de tecnologías del INAI y sobre los temas que les gustaría que se incluyeran en la agenda de trabajo del grupo referido.
9.El Secretariado de la GPA solicitó al INAI información sobre la infraestructura del Hotel sede para la I GPA, la infraestructura para la conectividad de redes y las especificaciones técnicas del servicio de internet que se facilitará durante el evento. 
10.La Oficina del Comisionado de Información y Privacidad de Columbia Británica, en su calidad de Secretariado del Foro de Autoridades de Privacidad de Asia-Pacífico, solicitó que se emitiera el voto sobre el diseño gráfico de la mascota que representará al Foro.
11.El Secretariado de la Asamblea Global de Privacidad (GPA) solicitó al INAI, en su calidad de miembro del Subcomité de Acreditaciones, que evaluara las solicitudes de Islas Caimán y Bermudas para ser miembros de la GPA. 
12.El Secretariado de la Asamblea Global de Privacidad (GPA) solicitó al INAI su opinión sobre el comunicado conjunto que emitieron las autoridades miembros del Comité Ejecutivo de la GPA sobre la protección de datos personales en el contexto de la pandemia por el coronavirus.
13.El Secretariado de la Asamblea Global de Privacidad (GPA) solicitó al INAI su opinión sobre la propuesta de la OCDE de organizar, en conjunto con la GPA, un taller en línea sobre el Coronavirus (COVID-19) y la protección de datos/privacidad que tendrá lugar a principios de abril.
14. La Dirección General Técnica de Seguimiento y Normatividad del INAI, realizó consulta del reporte del periodo julio a diciembre de 2019, sobre actividades desarrolladas en el marco del SNT y de sus instancias.
15. La Secretaría de Acceso a la Información del INAI solicitó lo relativo a la revisión del marco conceptual preliminar de la ENAID.
16. La SE del INAI requirió información respecto a la propuesta de incorporación en el Programa editorial anual del INAI 2020.
17. La Dirección General de Planeación y Desempeño Institucional, requirió seguimiento a la ruta de implementación 2020 del PRONADATOS.
18. La Dirección General de Organismos y Mecanismos Regionales Americanos de la Secretaría de Relaciones Exteriores solicitó a este Instituto reportar los insumos y acciones realizadas durante el año 2019, en relación con los mandatos de su competencia.
19. la Secretaría de Acceso a la Información del INAI, solicitó Encuesta de la UNESCO sobre acceso público a la información 2019.</t>
  </si>
  <si>
    <t>Dirección General de Protección de Derechos y Sanción</t>
  </si>
  <si>
    <t>Contribuir a garantizar el óptimo cumplimiento de los derechos de acceso a la información pública y la protección de datos personales, mediante procedimientos legales para hacer efectivo el derecho a la protección de datos personales y el ejercicio de los derechos de acceso, rectificación, cancelación y oposición al tratamiento de datos personales en posesión de los particulares.</t>
  </si>
  <si>
    <t>Promedio de días hábiles transcurridos dentro de los procedimientos en materia de protección de datos personales hasta la imposición de una sanción.</t>
  </si>
  <si>
    <t>Mide el número de días hábiles promedio que transcurren desde el inicio de un procedimiento de protección de derechos o un procedimiento de verificación por una presunta violación a la Ley y que da origen a un procedimiento de imposición de sanciones, en el que se resuleve la imposición de una sanción a quien vulnere la Ley Federal de Protección de Datos Personales en Posesión de los Particulares.</t>
  </si>
  <si>
    <t>(Sumatoria de días hábiles que transcurren desde el inicio de un procedimiento de protección de derechos en el que se resuelve el inicio de un procedimiento de imposición de sanciones, hasta la conclusión del mismo procedimiento en el que se resuelve la  imposición de una sanción a quien vulnera la  Ley Federal de Protección de Datos Personales en Posesión de los Particulares + Sumatoria de días hábiles que transcurren desde el inicio de un procedimiento de verificación en el que se resuelve el inicio de un procedimiento de imposición de sanciones, hasta la conclusión del mismo procedimiento en el que se resuelve la  imposición de una sanción a quien vulnera la  Ley Federal de Protección de Datos Personales en Posesión de los Particulares) / (Número de procedimientos de protección de derechos en los que se resuelve el inicio de un procedimiento de imposición de sanciones + Número de  procedimientos de verificación  en los que se resuelve el inicio de un procedimiento de imposición de sanciones)</t>
  </si>
  <si>
    <t>Promedio</t>
  </si>
  <si>
    <t>Archivos electrónicos de excel.
Dirección General de Investigación y de Verificación: "Verificaciones concentrado general"
Dirección General de Protección de Derechos y Sanción:
"Procedimientos de Protección de Derechos y Procedimiento de Imposición de Sanciones"
Archivo de excel denominado "verificaciones - pisan 2018", disponible en las Direcciones Generales de Investigación y de Verificación del Sector Privado y de Protección de Derechos y Sanción.</t>
  </si>
  <si>
    <t>1. Las partes involucradas dan respuesta en tiempo y forma a los requerimientos realizados por la autoridad para concluir los procedimientos en el periodo establecido por la ley.
2. Las respuestas remitidas por los involucrados cuentan con los elementos necesarios para sustanciar las actuaciones de los procedimientos.</t>
  </si>
  <si>
    <t>Se toma como línea base, el valor obtenido por la medición efectuada en el periodo enero a diciembre 2017</t>
  </si>
  <si>
    <t>Los titulares de los datos personales que hacen efectivo el ejercicio de sus derechos de acceso, rectificación, cancelación y oposición al tratamiento de sus datos personales en posesión de los particulares utilizan mecanismos legales expeditos.</t>
  </si>
  <si>
    <t>Promedio de días para la atención de los procedimientos.</t>
  </si>
  <si>
    <t>Mide el tiempo promedio para la conclusión de procedimientos, ponderado por el tipo de procedimientos, en este caso, de Protección de Derechos y de Imposición de Sanciones.</t>
  </si>
  <si>
    <t>(Promedio de días para la conclusión de los procedimientos de Protección de Derechos) * (Proporción de procedimientos de protección de derechos respecto del total de procedimientos atendidos) + (Promedio de días para la conclusión de los procedimientos de Imposición de Sanciones) * (Proporción de procedimientos de imposición de sanciones respecto del total de procedimientos atendidos)</t>
  </si>
  <si>
    <t>Expediente físico, expediente electrónico, bases de datos "Procedimiento de Protección de Derechos" y "Procedimiento de Imposición de Sanciones", en custodia de la Dirección de Protección de Derechos y Sanción.</t>
  </si>
  <si>
    <t>La Ley Federal de Protección de Datos Personales en Posesión de los Particulares no sufre modificaciones sustanciales.</t>
  </si>
  <si>
    <t>En el ejercicio 2016, se modifica la estructura de los indicadores a nivel componente, por lo que se debe considerar dicho ejercicio como línea base.
El motivo por el cual el valor de la meta 2017, sea igual al valor de la línea base, se debe a que en el tiempo que se invierte en la atención de cada procedimiento desde el inicio hasta el cierre de instrucción, deben de respetarse los plazos estipulados en la Ley Federal de Protección de Datos Personales en Posesión de los Particulares (LFPDPPP) y su Reglamento, así como los de la Ley Federal de Procedimiento Administrativo (LFPA), de aplicación supletoria. En ese sentido, la complejidad de cada caso, es la que nos dará las variaciones más importantes en el número de días que dura cada procedimiento.</t>
  </si>
  <si>
    <t>Procedimientos de Protección de Derechos y de imposición de sanciones atendidos.</t>
  </si>
  <si>
    <t>Promedio de días para la conclusión de los procedimientos de protección de derechos.</t>
  </si>
  <si>
    <t>Mide el tiempo promedio utilizado para la sustanciación de los procedimientos de protección de derechos, abiertos con motivo del ejercicio de derechos de acceso, rectificación, cancelación y oposición por parte de los titulares de los datos.</t>
  </si>
  <si>
    <t>((Número de días empleados en la elaboración de los proyectos de resolución de los procedimientos de protección de derechos) / (Número de procedimientos sustanciados) * (Proporción del total de procedimientos de protección de derechos resueltos)) + ((Número de días empleados para la conclusión de los procedimientos de derechos mediante acuerdos diversos) / (Número de procedimientos no sustanciados) * (Proporción del total de procedimientos de protección de derechos resueltos))</t>
  </si>
  <si>
    <t>Expediente físico, expediente electrónico, base de datos "Procedimiento de Protección de Derechos", en custodia de la Dirección de Protección de Derechos y Sanción.</t>
  </si>
  <si>
    <t>La autoridad competente ordena suspender la sustanciación del procedimiento de protección de derechos</t>
  </si>
  <si>
    <t>Promedio de días para la conclusión de los procedimientos de imposición de sanciones.</t>
  </si>
  <si>
    <t>El indicador mide el tiempo empleado para la conclusión de los procedimientos de imposición de sanciones.</t>
  </si>
  <si>
    <t>(Número de días empleados en la sustanciación de los procedimientos de imposición de sanciones hasta el cierre de instrucción) / (Número de procedimientos de imposición de sanciones atendidos)</t>
  </si>
  <si>
    <t>Expediente físico, expediente electrónico, base de datos "Procedimiento de Imposición de Sanciones", en custodia de la Dirección de Protección de Derechos y Sanción.</t>
  </si>
  <si>
    <t>La autoridad competente ordena suspender la sustanciación del procedimiento de imposición de sanciones.</t>
  </si>
  <si>
    <t xml:space="preserve">Atención a las solicitudes de protección de derechos y a las resoluciones emitidas por el Pleno que ordenan la imposición de sanciones.
</t>
  </si>
  <si>
    <t>Porcentaje de procedimientos de protección de derechos notificados con invitación a conciliar.</t>
  </si>
  <si>
    <t>Mide el porcentaje de asuntos sustanciados en el periodo en los que se invita a las partes a conciliar sus intereses.
En apego a lo dispuesto en los Artículos 54 de la Ley Federal de Protección de Datos Personales en Posesión de los Particulares, y 120, fracción I, primer párrafo de su Reglamento.</t>
  </si>
  <si>
    <t>(Procedimientos de protección de derechos notificados con invitación a conciliar / Procedimientos de protección de derechos admitidos) * 100</t>
  </si>
  <si>
    <t>Expediente físico, expediente electrónico, base de datos "Procedimiento de Protección de Derechos"
En custodia de la Dirección de Protección de Derechos y Sanción.</t>
  </si>
  <si>
    <t>Titular y Responsable aceptan utilizar la conciliación como medio alternativo de solución de controversias.</t>
  </si>
  <si>
    <t>Al ser un indicador de nueva creación, se toma como referencia el resultado de la medición aplicada al ejercicio 2016</t>
  </si>
  <si>
    <t>En todos los asuntos sustanciados (35 en total), se invitó a las partes a acogerse a la conciliación, como medio alternativo para la solución de controversias.</t>
  </si>
  <si>
    <t>Porcentaje de procedimientos de protección de derechos concluidos.</t>
  </si>
  <si>
    <t>Mide el porcentaje de los procedimientos de protección de derechos, que son cerrados por debajo del 80% del plazo máximo permitido por la LFPDPPP.</t>
  </si>
  <si>
    <t>((Número de Procedimientos de Protección de Derechos con cierre de instrucción  + Número de Procedimientos de Protección de Derechos concluidos mediante acuerdos) / Procedimientos de Protección de Derechos concluidos en el periodo) * 100</t>
  </si>
  <si>
    <t>El Pleno emite resolución</t>
  </si>
  <si>
    <t>En el ejercicio 2016, se modifica la estructura de la actividad, por lo que se considera dicho ejercicio como línea base.</t>
  </si>
  <si>
    <t>En 62 de los 68 procedimientos de protección de derechos concluidos en el primer trimestre de 2020, el cierre de instrucción se efectuó dentro del día 80 de los 100 que permite la LFPDPPP.</t>
  </si>
  <si>
    <t>Porcentaje de procedimientos de imposición de sanciones concluidos.</t>
  </si>
  <si>
    <t>Mide el porcentaje de los procedimientos de imposición de sanciones, que son concluidos  por debajo del 80% del plazo máximo permitido por la LFPDPPP.</t>
  </si>
  <si>
    <t>(Número de procedimientos de imposición de sanciones con cierre de instrucción dentro del 80% del plazo máximo permitido por la LFPDPPP / Proyectos  en el periodo) * 100</t>
  </si>
  <si>
    <t>Expediente físico, expediente electrónico, base de datos  "Procedimiento de Imposición de Sanciones", en custodia de la Dirección de Sanciones de la Dirección General de Protección de Derechos y Sanción.</t>
  </si>
  <si>
    <t>En 278 de los 283 procedimientos de imposición de sanciones concluidos en el primer trimestre de 2020, el cierre de instrucción se efectuó dentro del día 80 de los 100 que permite la LFPDPPP.</t>
  </si>
  <si>
    <t>Dirección General de Planeación y Desempeño Institucional</t>
  </si>
  <si>
    <t>Contribuir a impulsar el desempeño organizacional y promover un modelo institucional de servicio público orientado a resultados con un enfoque de derechos humanos y perspectiva de género mediante una política institucional orientada al logro de objetivos estratégicos.</t>
  </si>
  <si>
    <t>Índice de Gestión para Resultados con enfoque de derechos humanos y perspectiva de género (IGpR)</t>
  </si>
  <si>
    <t xml:space="preserve">El IGpR está integrado por los seis pilares del ciclo de gestión para la creación de valor público: 1) Planeación orientada a resultados, 2) Presupuesto por resultados, 3) gestión financiera, auditoría y adquisiciones, 4) Gestión de programas y proyectos, 5) Seguimiento y evaluación y 6) Asuntos Jurídicos. Estos pilares a su vez se descomponen en un conjunto de 22 indicadores que dan cuenta de la madurez de los sistemas institucionales. A su vez, los indicadores están compuestos por requisitos mínimos que son las características y condiciones que deben tener dichos sistemas en un entorno de GpR.
Los requisitos mínimos se califican con una escala que va de cero a cinco, en la que cinco es la situación óptima. La calificación promedio de los requisitos mínimos deriva en un índice que muestra la capacidad de GpR del Instituto. </t>
  </si>
  <si>
    <t xml:space="preserve">IGpR= (calificación del pilar Planeación orientada a resultados + calificación del pilar Presupuesto basado en Resultados + calificación del pilar Gestión financiera, auditoría y adquisiciones + calificación del pilar Gestión de programas y proyectos + calificación del pilar Seguimiento y evaluación + calificación del pilar Asuntos Jurídicos) / n </t>
  </si>
  <si>
    <t>Resultados de los pilares que integran el Índice coordinado por:
- Dirección General de Administración
- Dirección General de Asuntos Jurídicos
- Órgano Interno de Control
- Dirección General de Desempeño y Planeación Institucional
En resguardo de la  Dirección General de Desempeño y Planeación Institucional.</t>
  </si>
  <si>
    <t>El INAI conduce su desempeño a partir de un Programa Institucional que contempla un modelo de gestión institucional propio orientado al logro de los objetivos estratégicos, con un enfoque de derechos humanos y perspectiva de género</t>
  </si>
  <si>
    <t>Porcentaje de cumplimiento de los indicadores estratégicos</t>
  </si>
  <si>
    <t>El indicador valora el avance de las Unidades Administrativas en la consecución de resultados favorables a partir de los herramientas de planeación institucional.
Un indicador estratégico es aquel que permite verificar la solución de una problemática concreta, o la atención de una necesidad detectada. La Dirección de Evaluación del Desempeño Institucional de la DGPDI realizará un análisis para determinar cuáles indicadores cumplen con la definición.</t>
  </si>
  <si>
    <t>(Número de indicadores estratégicos que cumplen o superan su meta/ total de indicadores estratégicos del INAI a reportar en el año)*100</t>
  </si>
  <si>
    <t>Cuarto informe trimestral sobre la situación económica, las finanzas públicas y la deuda pública del Instituto Nacional de Transparencia, Acceso a la Información y Protección de Datos Personales/ Cuenta Pública
http://inicio.ifai.org.mx/SitePages/Transparencia/QueEsIfai.aspx ;
 Informes al Congreso de la Unión
http://finanzaspublicas.hacienda.gob.mx/es/Finanzas_Publicas/Informes_al_Congreso_de_la_Union ;
Cuenta Pública
http://cuentapublica.hacienda.gob.mx/</t>
  </si>
  <si>
    <t xml:space="preserve">Las Unidades Administrativas adoptan prácticas orientadas a resultados y se apropian de una cultura de mejora organizacional </t>
  </si>
  <si>
    <t>La línea base se calculó a partir de los indicadores existentes en 2015. A partir de entonces se han registrado mejoras cualitativas a los instrumentos de medición de tipo estratégico.</t>
  </si>
  <si>
    <t>Porcentaje de cumplimiento de los indicadores del Instituto que incorporan la perspectiva de género</t>
  </si>
  <si>
    <t>El indicador mide el cumplimiento de los indicadores, que incorporan perspectiva de género, de las Unidades Administrativas.</t>
  </si>
  <si>
    <t>(Número de indicadores que incorporaron la perspectiva de género / Total de indicadores susceptibles a incorporar perspectiva de género)*100</t>
  </si>
  <si>
    <t xml:space="preserve">La línea base no se encuentra disponible debido a que es un indicador que se medirá por primera vez en 2019. En este sentido, al concluir el ejercicio 2019 se tendrá un valor de línea base. </t>
  </si>
  <si>
    <t>1. Sistema de Evaluación del Desempeño Institucional (SEDI) implementado</t>
  </si>
  <si>
    <t>Valoración del Desempeño de la Unidades Administrativas del Instituto Nacional de Transparencia, Acceso a la Información y Protección de Datos Personales</t>
  </si>
  <si>
    <t>Este indicador mide el número de Unidades Administrativas del Instituto que en la ficha técnica de desempeño obtuvieron una valoración  en rango satisfactorio u óptima.  Las valoraciones posibles son deficiente (0 - 2.9), bajo (3.0 - 5.4), regular (5.5 - 7.9), satisfactorio (8.0 - 9.4) y óptimo (9.5 - 10).
Este indicador se reporta al cierre de la Cuenta Pública.
Actualmente se cuenta con 27 Unidades Administrativas.</t>
  </si>
  <si>
    <t xml:space="preserve">Sumatoria de Unidades Administrativas con una Valoración del Desempeño en rango satisfactorio u óptimo superior </t>
  </si>
  <si>
    <t>Suma</t>
  </si>
  <si>
    <t>Carpeta electrónica y física con las Fichas de valoración del Desempeño de las Unidades Administrativas del Instituto,  
Nota metodológica de la ficha general de desempeño 
Dichos documentos se encuentran bajo resguardo de la Dirección de Evaluación de Desempeño Institucional y tambien pueden consultarse en la siguiente ruta electrónica: Página Inicio INAI- menú transparencia- ¿qué es el INAI?-¿Hacia donde y cómo va el INAI?- ¿Cómo se evalúa el desempeño de las Unidades Administrativas? (nota metodológica)
Página Inicio INAI- menú transparencia- ¿qué es el INAI?-¿Hacia donde y cómo va el INAI?- ¿Cómo se evalúa el desempeño de las Unidades Administrativas? - Consulta detallada por ejercicio (2016 - evaluación 2016 - recomendaciones de mejora)</t>
  </si>
  <si>
    <t>Las Unidades Administrativas reportan en tiempo y forma sus avances en el cumplimiento de las metas, ejercicio presupuestal y el avance de incorporación  de recomendaciones de mejora</t>
  </si>
  <si>
    <t>Absoluto</t>
  </si>
  <si>
    <t xml:space="preserve">El valor de línea base refiere a las Unidades Administrativas que en 2017 obtuvieron una Valoración del Desempeño en rango satisfactorio o superior. Cabe mencionar que dicho valor se dio como resultado de la aplicación de una metodología más robusta que toma en cuenta el  ejercicio presupuestario, alcance de resultados, gestión, calidad de los instrumentos de planeación y disponibilidad de mejora continua.   </t>
  </si>
  <si>
    <t xml:space="preserve">2. Estrategia de transversalización de derechos humanos, igualdad y género implementada
</t>
  </si>
  <si>
    <t>Porcentaje de acciones implementadas para la incorporación de la perspectiva de derechos humanos, género, igualdad y no discriminación de forma trasversal en el Instituto.</t>
  </si>
  <si>
    <t>Este indicador da seguimiento al número de acciones implementadas por la Dirección de Derechos Humanos, Igualdad y Género, en coordinación con áreas estratégicas del Instituto, para promover la incorporación de la perspectiva de derechos humanos, género, igualdad y no discriminación de manera transversal en el Instituto.</t>
  </si>
  <si>
    <t>(Número de acciones implementadas / Número de acciones programadas) * 100</t>
  </si>
  <si>
    <t>Minutas de reuniones, guías o documentos normativos internos, documentos o materiales informativos o de difusión, diagnósticos o bases de datos de avances, bajo resguardo de la Dirección de Derechos Humanos, Igualdad y Género.</t>
  </si>
  <si>
    <t>Las Unidades Administrativas incorporan los enfoques de derechos humanos, género, igualdad y no discriminación en su quehacer institucional.</t>
  </si>
  <si>
    <t xml:space="preserve">1.1 Valoración de las Matriz de Indicadores para Resultados de cada Unidad Administrativa </t>
  </si>
  <si>
    <t>Porcentaje de Matriz de Indicadores para Resultados valoradas en rango de calidad aceptable</t>
  </si>
  <si>
    <t xml:space="preserve">Este indicador permite dar seguimiento a la calidad de las MIR de cada Unidad Administrativa respecto a criterios mínimos estandarizados, a través de la ficha de valoración de la Matriz de Indicadores para Resultados. </t>
  </si>
  <si>
    <t>(Número de Matriz de Indicadores para Resultados valoradas en rango de calidad "aceptable" / Total de Matriz de Indicadores para Resultados del Instituto) * 100</t>
  </si>
  <si>
    <t>Reporte de Análisis y Recomendaciones de Mejora de la MIR 2018 por Unidad Administrativa.
Minutas de las mesas técnicas de desempeño 
Listas de asistencia de las mesas técnicas de desempeño 
Dichos  documentos estarán bajo resguardo de la Dirección de Evaluación de Desempeño Institucional y tambien pueden consultarse en la siguiente ruta: Página Inicio INAI- menú transparencia- ¿qué es el INAI?-¿Hacia donde y cómo va el INAI?- ¿Cómo se evalúa el desempeño de las Unidades Administrativas? - Consulta detallada por ejercicio (2016 - evaluación 2016 - recomendaciones de mejora)</t>
  </si>
  <si>
    <t>Las Unidades Administrativas cumplen con los acuerdos previamente establecidos.</t>
  </si>
  <si>
    <t>1.2 Gestión de instrumentos de evaluación del desempeño institucional</t>
  </si>
  <si>
    <t>Porcentaje de avance de las actividades de gestión del Programa Anual de Evaluación del Desempeño del INAI</t>
  </si>
  <si>
    <t xml:space="preserve">Este indicador tiene la finalidad de dar seguimiento al avance en la ejecución de las actividades necesarias para gestionar y en su caso implementar los instrumentos y  mecanismos de evaluación del desempeño necesarios de acuerdo a las necesidades de las Unidades Administrativas (de forma enunciativa más no limitativa). Dichas acciones  están calendarizadas en el Programa Anual de Trabajo del año en curso de la Dirección de Evaluación del Desempeño Institucional </t>
  </si>
  <si>
    <t>(Avance en la ejecución del Programa Anual de Evaluación del Desempeño / Avance programado) * 100</t>
  </si>
  <si>
    <t>Programa Anual de Evaluación de la Dirección General de Planeación y Desempeño Institucional.  
Reporte de avance trimestral del Programa Anual de Trabajo de la Dirección de Evaluación de Desempeño Institucional. Dichos documentos están resguardados por la Dirección de Evaluación de Desempeño Institucional y tambien podrán consultarse en la siguiente ruta electrónica:  Página Inicio INAI- menú transparencia- ¿qué es el INAI?-¿Hacia donde y cómo va el INAI?- ¿Cómo se evalúa el desempeño de las Unidades Administrativas? - Consulta detallada por ejercicio presupuestario-2016-Evaluación 2016- Programa Anual de Evaluación 2016</t>
  </si>
  <si>
    <t>Las Unidades Administrativas consideran indispensable la implementación de  los mecanismos de evaluación</t>
  </si>
  <si>
    <t xml:space="preserve">Al cierre del primer trimestre se han concluido 14 de las 39 actividades que integran el Programa Anual de Evaluación.  La mayor parte de las actividades concluidas forman parte del proceso de evaluación del desempeño institucional y del proceso de valoración MIR. La implementación de dichos mecanismos de evaluación permitirá la emisión de recomendaciones de mejora rumbo a las mesas técnicas de desempeño 2020.
Finalmente, cabe mencionar que durante el primer trimestre de 2020, se realizó el segundo informe de avances del Programa Institucional 2017-2020.   </t>
  </si>
  <si>
    <t xml:space="preserve">1.3 Implementación de mecanismo de mejora de desempeño institucional </t>
  </si>
  <si>
    <t>Porcentaje de atención de las recomendaciones de mejora acordadas</t>
  </si>
  <si>
    <t xml:space="preserve">Mide el número de recomendaciones de mejora acordadas que fueron atendidas con respecto al total de recomendaciones de mejora acordadas derivado de la implementación de  los diversos mecanismos de evaluación </t>
  </si>
  <si>
    <t xml:space="preserve">(Número de recomendaciones de mejora acordadas  atendidas/ Número total de recomendaciones de mejora acordadas) * 100 </t>
  </si>
  <si>
    <t xml:space="preserve">Gestión </t>
  </si>
  <si>
    <t>Evidencia documental de los acuerdos que se lleven a cabo con las Unidades Administrativas derivados de los diferentes mecanismos de evaluación. Dichos documentos estarán bajo el resguardo de la Dirección de Evaluación de la Dirección General de Planeación y Desempeño Institucional  y tambien pueden consultarse en la siguiente ruta: Página Inicio INAI- menú transparencia- ¿qué es el INAI?-¿Hacia donde y cómo va el INAI?- ¿Cómo se evalúa el desempeño de las Unidades Administrativas? - Consulta detallada por ejercicio (2016 - evaluación 2016 - recomendaciones de mejora)</t>
  </si>
  <si>
    <t xml:space="preserve">Las Unidades Administrativas consideran valiosas y pertinentes las recomendaciones emitidas, las implementan y esto permite mejorar su desempeño </t>
  </si>
  <si>
    <t>1.4 Asesorías sobre planeación y seguimiento institucional</t>
  </si>
  <si>
    <t>Porcentaje de atención de las asesorías solicitadas</t>
  </si>
  <si>
    <t>Mide el número de asesorías en materia de planeación y seguimiento atendidas por la Dirección General de Planeación y Desempeño Institucional respecto del total de asesorías requeridas por las unidades administrativas del Instituto</t>
  </si>
  <si>
    <t xml:space="preserve">(Número de solicitudes de asesoría atendidas / Número de solicitudes de asesoría) * 100 </t>
  </si>
  <si>
    <t xml:space="preserve">Listas de asistencia de las asesorías realizadas, resguardadas en el Dirección de Planeación Institucional y Monitoreo. </t>
  </si>
  <si>
    <t>Las Unidades Administrativas asisten a las reuniones de asesoría requisitadas a la Dirección General de Planeación y Desempeño Institucional, comprenden las recomendaciones emitidas y realizan las modificaciones establecidas.</t>
  </si>
  <si>
    <t xml:space="preserve">Durante el primes semestre de 2020 la Dirección General de Planeación y Desempeño Institucional, en específico en sus áreas de planeación y seguimiento llevo a cabo un total de 8 asesorías, de las cuales 5 se realizaron dentro de la Secretaría de Protección de Datos Personales, Secretaria Técnica del Pleno, Secretaría Ejecutiva y Secretaría de Acceso a la Información. Con ello, se apoyó a que las modificaciones requeridas guardaran congruencia con la metodología y que se efectuaran antes del primer reporte de avance. Las 3 restantes se realizaron dentro de la Dirección General de Asuntos Jurídico, Dirección General de Políticas de Acceso y para la Dirección General de Gestión de Información y Estudios , lo anterior para dar apoyo a las unidades Administrativas en el llenado del formato para el envió de sus evidencias correspondientes al seguimiento del segundo semestre 2019 de los Programas Nacionales (PROTAI-PRONADATOS). 
</t>
  </si>
  <si>
    <t>1.5 Seguimiento a los instrumentos de planeación y seguimiento institucional</t>
  </si>
  <si>
    <t>Promedio de tiempo de elaboración de reportes trimestrales</t>
  </si>
  <si>
    <t>El indicador mide el tiempo promedio utilizado para la elaboración de reportes trimestrales (por ley) contados a partir de la fecha de entrega de los insumos para el reporte</t>
  </si>
  <si>
    <t>(Días hábiles para la elaboración del reporte trimestral 1+ días hábiles para la elaboración del reporte trimestral 2 + días hábiles para la elaboración del reporte trimestral 3 + días hábiles para la elaboración del reporte trimestral 4) / Trimestres en el año</t>
  </si>
  <si>
    <t xml:space="preserve">Oficios enviados a la Unidad de Evaluación del Desempeño de la Secretaría de Hacienda y Crédito Público, en resguardo del área de seguimiento (carpeta Dropbox) de la Dirección General de Planeación y Desempeño Institucional. </t>
  </si>
  <si>
    <t xml:space="preserve">Los informes trimestrales enviados a la Secretaría de Hacienda y Crédito Público (SHCP) para su posterior remisión a la Cámara de Diputados, proporcionan información acerca del avance en la aplicación del presupuesto público y el desempeño de las Unidades Administrativas del INAI.  </t>
  </si>
  <si>
    <t>1.6  Validación de solicitudes de modificación a indicadores y metas</t>
  </si>
  <si>
    <t xml:space="preserve">Porcentaje de indicadores modificados </t>
  </si>
  <si>
    <t>Mide el número de indicadores modificados en el periodo reportado respecto al total de los indicadores de las Matrices de Indicadores para Resultados. 
Se consideran indicadores modificados a aquellos, que por solicitud de las Unidades Administrativas y mediante oficio, realizan cambios a los elementos del indicador o las metas programadas y que representan un impacto en la MIR.</t>
  </si>
  <si>
    <t>(Número de indicadores con modificaciones de fondo / Total de indicadores de las Matrices de Indicadores de Resultados) * 100</t>
  </si>
  <si>
    <t>Oficios de modificación de indicadores y metas de las Unidades Administrativas, en resguardo del área de seguimiento (carpeta Dropbox) de la Dirección General de Planeación y Desempeño Institucional.</t>
  </si>
  <si>
    <t>Las modificaciones impactadas generan mejoras en las MIR de las Unidades Administrativas.</t>
  </si>
  <si>
    <t>2.1. Instrumentación de la estrategia de formación en materia de derechos humanos, igualdad, género y no discriminación, dirigida a las y los servidores públicos del Instituto, para crear capacidades de incorporación de la perspectiva de derechos humanos y de género en las políticas públicas del Instituto.</t>
  </si>
  <si>
    <t xml:space="preserve">Porcentaje de personal sensibilizado </t>
  </si>
  <si>
    <t>Se realizarán talleres o cursos para el personal del Instituto en materia de derechos humanos, igualdad y género. Este indicador da seguimiento a la proporción de servidoras y servidores públicos que hayan recibido alguno de los talleres respecto a la plantilla de personal total.</t>
  </si>
  <si>
    <t>(Número de personas sensibilizadas / Total de plantilla de personal) * 100</t>
  </si>
  <si>
    <t xml:space="preserve">Listas y/o constancias de asistencia bajo resguardo de la Dirección de Derechos Humanos, Igualdad y Género. </t>
  </si>
  <si>
    <t>Las personas sensibilizadas aplican lo aprendido en su quehacer diario</t>
  </si>
  <si>
    <t>Porcentaje de personal con calificación satisfactoria</t>
  </si>
  <si>
    <t>Este indicador da seguimiento al porcentaje de personas que logren demostrar un aprendizaje satisfactorio de los contenidos impartidos en los talleres de sensibilización, mediante la calificación obtenida en la evaluación correspondiente.</t>
  </si>
  <si>
    <t>(Número de personas con calificación satisfactoria / Total de personas sensibilizadas) * 100</t>
  </si>
  <si>
    <t>Evaluaciones, listas y/o constancias de asistencia bajo resguardo de la Dirección de Derechos Humanos, Igualdad y Género.</t>
  </si>
  <si>
    <t>2. 2 Instrumentación de la estrategia de difusión dirigida a las y los servidores públicos del Instituto que incorpore el principio de igualdad, perspectiva de género, derechos humanos, inclusión y no discriminación.</t>
  </si>
  <si>
    <t>Porcentaje de avance en la generación de materiales para difundir conocimiento</t>
  </si>
  <si>
    <t xml:space="preserve">Este indicador mide el porcentaje de avance en la generación de documentos relacionados con los temas de  derechos humanos, igualdad y género, con el objetivo de que sean un material de apoyo para la sensibilización y formación de las y los integrantes del Instituto. </t>
  </si>
  <si>
    <t>(Número de materiales de conocimiento generados / Número de materiales de conocimiento programados al trimestre) * 100</t>
  </si>
  <si>
    <t>Materiales electrónicos o impresos que se difundan en temas de derechos humanos, igualdad y género al interior del INAI,  bajo resguardo de la Dirección de Derechos Humanos, Igualdad y Género.</t>
  </si>
  <si>
    <t>El personal se interesa y consulta los materiales difundidos</t>
  </si>
  <si>
    <t xml:space="preserve">La DDHIG publicó electrónicamente diversos materiales de conocimiento en materia de derechos humanos, igualdad, género, entre otras, a efecto de sensibilizar y formar al personal del Instituto. Dichas publicaciones incluyen 12 temas difundidos por medio de la Intranet del Instituto, a través del correo electrónico institucional y mediante redes sociales. </t>
  </si>
  <si>
    <t xml:space="preserve">
2.3 Promoción de  prácticas, modificaciones y acciones para garantizar los derechos de acceso a la información y protección de datos personales a todas las personas, en igualdad de condiciones y sin discriminación.</t>
  </si>
  <si>
    <t>Porcentaje de avance en el asesoramiento efectuado a áreas del INAI, organismos garantes y otras instituciones, para incorporar el enfoque de derechos humanos, género, igualdad y no discriminación.</t>
  </si>
  <si>
    <t>Este indicador mide el avance en el asesoramiento efectuado a áreas del INAI, organismos garantes y otras instituciones, tanto solicitado como programado, para incorporar el enfoque de derechos humanos, género, igualdad y no discriminación, en materia de gestión y presupuesto.</t>
  </si>
  <si>
    <t>(((Número de asesorías programadas efectuadas) + (Número de asesorías solicitadas efectuadas) / 
((Número de asesorías programadas) + (Número de asesorías solicitadas)))*100</t>
  </si>
  <si>
    <t>Convocatoria o petición de reunión, listas de asistencia y/o minutas de las reuniones con áreas del INAI, organismos garantes y otras instituciones, bajo resguardo de la Dirección de Derechos Humanos, Igualdad y Género.</t>
  </si>
  <si>
    <t>Las recomendaciones derivadas de las asesorías son implementadas por las áreas del INAI, organismos garantes y otras instituciones.</t>
  </si>
  <si>
    <t>Dirección General de Administración</t>
  </si>
  <si>
    <t xml:space="preserve">Contribuir a impulsar el desempeño organizacional y promover un modelo institucional de servicio público orientado a resultados con un enfoque de derechos humanos y perspectiva de género, mediante la prestación de servicios para que las Unidades Administrativas del INAI cuenten con los recursos humanos, financieros y materiales necesarios para el desarrollo de sus funciones. </t>
  </si>
  <si>
    <t xml:space="preserve">El IGpR está integrado por los seis pilares del ciclo de gestión para la creación de valor público: 1) Planeación orientada a resultados, 2) Presupuesto por resultados, 3) gestión financiera, auditoría y adquisiciones, 4) Gestión de programas y proyectos, 5) Seguimiento y evaluación y 6) Asuntos Jurídicos. Estos pilares a su vez se descomponen en un conjunto de 22 indicadores que dan cuenta de la madurez de los sistemas institucionales. A su vez, los indicadores están compuestos por requisitos mínimos que son las características y condiciones que deben tener dichos sistemas en un entorno de GpR.
Los requisitos mínimos se califican con una escala que va de cero a cinco, en la que cinco es la situación óptima. La calificación promedio de los requisitos mínimos deriva en un índice que muestra la capacidad de GpR del Instituto. </t>
  </si>
  <si>
    <t xml:space="preserve">IGpR= (Planeación orientada a resultados + Presupuesto basado en Resultados + Gestión financiera, auditoría y adquisiciones + Gestión de programas y proyectos + Seguimiento y evaluación + Asuntos Jurídicos) / 6 </t>
  </si>
  <si>
    <t>Cuestionario del índice de Gestión para Resultados que se encuentra bajo resguardo de la Dirección General de Administración.</t>
  </si>
  <si>
    <t>La normatividad aplicable establece que el INAI cuente con los recursos necesarios para su operación.</t>
  </si>
  <si>
    <t>Las Unidades Administrativas del INAI cuentan con los recursos humanos, financieros y materiales necesarios para el desarrollo de sus funciones.</t>
  </si>
  <si>
    <t xml:space="preserve">Promedio otorgado por las y los usuarios de los servicios proporcionados por la DGA. </t>
  </si>
  <si>
    <t xml:space="preserve">Mide la percepción de las y los usuarios sobre los servicios proporcionados por la DGA en materia de solicitudes de movimientos de personal, asignación de vales de alimentación, asignación de prestadores de servicio social y prácticas profesionales, procedimientos de contratación de bienes y/o servicios, mensajería, entrega de papelería, apoyo y logística en eventos, pago a proveedores, comprobación de viáticos y pasajes. </t>
  </si>
  <si>
    <t>(Suma de las calificaciones obtenidas en la encuesta de satisfacción / Total de reactivos calificados en la encuesta de satisfacción)</t>
  </si>
  <si>
    <t>Base de datos de la encuesta de satisfacción, ubicada en la Dirección General de Administración.</t>
  </si>
  <si>
    <t>La Dirección General de Asuntos Jurídicos, la Dirección General de Planeación del Desempeño y el Órgano Interno de Control contribuyen a promover un modelo institucional de servicio público orientado a resultados.</t>
  </si>
  <si>
    <t>La meta establecida en 2015 permite observar los cambios en el nivel de satisfacción de las y los usuarios de los principales servicios que otorga la DGA.</t>
  </si>
  <si>
    <t>Servicios financieros, materiales y humanos proporcionados.</t>
  </si>
  <si>
    <t>Porcentaje de cumplimiento de actividades prioritarias de la DGA.</t>
  </si>
  <si>
    <t>Mide el porcentaje de cumplimiento respecto a las metas establecidas en las actividades prioritarias de la DGA, como son atención a servicios humanos, materiales y financieros, eficiencia terminal de los participantes en los cursos de capacitación y elaboración y difusión de infografías sobre los servicios a cargo de la DGA.</t>
  </si>
  <si>
    <t>(Porcentaje de cumplimiento en la atención a servicios humanos, materiales y financieros solicitados por las unidades administrativas + Porcentaje de eficiencia terminal de los participantes en los cursos de capacitación + Porcentaje de cumplimiento en la elaboración y difusión de infografías)/3</t>
  </si>
  <si>
    <t>1. Base de datos de los servicios otorgados por la DGA, durante el 2020.
2. Calificación asignada en los cursos de capacitación.
3. Infografías difundidas en la Intranet y Kiosco del INAI.
Los medios de verificación se encontrarán al resguardo de la Dirección General de Administración.</t>
  </si>
  <si>
    <t xml:space="preserve">
Las Unidades Administrativas manifiestan íntegramente sus necesidades en materia de recursos humanos, financieros y de servicios generales.</t>
  </si>
  <si>
    <t xml:space="preserve">El indicador se mide por primera vez en 2020, una vez que se cuente con la primera medición se actualizará este valor
</t>
  </si>
  <si>
    <t>G0A01</t>
  </si>
  <si>
    <t>Atención de los requerimientos de recursos humanos, financieros y administrativos que realizan las Unidades Administrativas del INAI, para el desarrollo de sus funciones.</t>
  </si>
  <si>
    <t>Porcentaje de servicios atendidos por la Dirección de Recursos Financieros.</t>
  </si>
  <si>
    <t xml:space="preserve">Mide el número de requerimientos de servicios atendidos por la Dirección de Recursos Financieros que son requeridos por las unidades administrativas del INAI, específicamente pago a proveedores y prestadores de servicios, y viáticos. </t>
  </si>
  <si>
    <t>(Número de requerimientos de servicios atendidos por la Dirección de Recursos Financieros / Número total de requerimientos de servicios solicitados a la Dirección de Recursos Financieros) * 100</t>
  </si>
  <si>
    <t>Bases de datos de servicios solicitados y atendidos por la Dirección de Recursos Financieros.
En resguardo de la Dirección de Recursos Financieros.</t>
  </si>
  <si>
    <t>Las unidades administrativas del INAI validan los servicios proporcionados por la DGA.</t>
  </si>
  <si>
    <t>Su medición comenzó en 2015 mediante el indicador "Porcentaje de requerimientos atendidos", sin embargo, a partir de 2017 se desagregó por Direcciones de Área de la DGA.</t>
  </si>
  <si>
    <t>Se informa que en el periodo se recibieron 565 requerimientos de servicios en materia de recursos financieros, de los cuales se atendieron 548, incluyendo 2 servicios ingresados en el último trimestre de 2019. Es de destacar que el desfase entre los servicios solicitados y atendidos se deriva de los tiempos de atención que por normatividad corresponden a cada servicio.</t>
  </si>
  <si>
    <t xml:space="preserve">Porcentaje de avance en la elaboración y difusión de infografías al interior del INAI. </t>
  </si>
  <si>
    <t>Mide el número de infografías elaboradas y difundidas por la DGA, como herramientas y mecanismos desarrollados para facilitar a los servidores públicos del INAI la comprensión y el trámite de los servicios que otorga la DGA. Las infografías que se elaborarán corresponden a los siguientes servicios: Servicio Social y Prácticas Profesionales, constancias laborales, reposición de credenciales, corbatín de estacionamiento y de tarjeta de proximidad, viáticos, licitación pública, invitación a cuando menos tres personas, adjudicación directa por artículo 42 del RAASINAI y adjudicación directa por Comité de Adquisiciones.</t>
  </si>
  <si>
    <t>(Número de infografías elaboradas y difundidas / Número de infografías a elaborar y difundir) x 100</t>
  </si>
  <si>
    <t>Infografías difundidas en la Intranet y Kiosco de empleados del INAI.</t>
  </si>
  <si>
    <t xml:space="preserve">Este indicador dará sus primeros resultados en 2020, toda vez que en dicho año se comenzará a medir la elaboración de infografías. </t>
  </si>
  <si>
    <t>Porcentaje de personal del INAI capacitado.</t>
  </si>
  <si>
    <t xml:space="preserve">Mide el número de personas de estructura y de honorarios capacitadas a través del Programa Anual de Capacitación 2020, con relación al número total de personas de estructura y de honorarios. </t>
  </si>
  <si>
    <t>(Número de personas de estructura y de honorarios capacitadas / Número total de  personas de estructura y de honorarios ) X 100</t>
  </si>
  <si>
    <t xml:space="preserve">Lista de asistencia de los cursos impartidos e informe de acciones de capacitación, el cual se encontrará al resguardo de la Dirección de Desarrollo Humano y Organizacional. </t>
  </si>
  <si>
    <t>Este indicador se midió por primera vez en 2018, mediante la actividad GOA03 Implementación del Programa de Capacitación, Especialización y Desarrollo del Servicio Profesional del INAI, sin embargo, a partir del 2020 se medirá en relación al personal de estructura y honorarios capacitado y no a los miembros del servicio profesional, razón por la cual disminuyó la meta a alcanzar.</t>
  </si>
  <si>
    <t>Porcentaje de servicios atendidos por la Dirección de Desarrollo Humano y Organizacional.</t>
  </si>
  <si>
    <t xml:space="preserve">Mide el número de requerimientos de servicios atendidos por la Dirección de Desarrollo Humano y Organizacional que son requeridos por las unidades administrativas del INAI, tales como movimientos de personal (altas, bajas y cambios de adscripción y puesto), solicitud de prestadoras y prestadores de servicio social y prácticas profesionales, permisos, licencias, etc. </t>
  </si>
  <si>
    <t>(Número de requerimientos de servicios atendidos por la Dirección de Desarrollo Humano y Organizacional / Número total de requerimientos de servicios solicitados a la Dirección de Desarrollo Humano y Organizacional) * 100</t>
  </si>
  <si>
    <t>Bases de datos de servicios solicitados y atendidos por la Dirección de Desarrollo Humano y Organizacional.
En resguardo de la Dirección de Desarrollo Humano y Organizacional.</t>
  </si>
  <si>
    <t>Durante el primer trimestre, se atendieron 194 servicios internos en materia de recursos humanos, de los cuales 190 fueron solicitados en el primer trimestre de 2020 y 4 en el cuarto trimestre de 2019. Lo anterior, derivado de los tiempos que por normatividad se requieren para la atención y trámite por servicio.</t>
  </si>
  <si>
    <t xml:space="preserve">
Porcentaje de servicios atendidos por la Dirección de Recursos Materiales.</t>
  </si>
  <si>
    <t xml:space="preserve">Mide el número de requerimientos de servicios atendidos por la Dirección de Recursos Materiales y Servicios Generales que son requeridos por las unidades administrativas del INAI, tales como adquisición de bienes, contratación de servicios, servicios generales, entrega de insumos de papelería y cómputo, insumos de cafetería, montaje de salas para eventos, etc. </t>
  </si>
  <si>
    <t xml:space="preserve">
(Número de requerimientos de servicios atendidos por la Dirección de Recursos Materiales y Servicios Generales / Número total de requerimientos de servicios solicitados a la Dirección de Recursos Materiales y Servicios Generales) * 100</t>
  </si>
  <si>
    <t>Bases de datos de servicios solicitados y atendidos por la Dirección de Recursos Materiales y Servicios Generales.
En resguardo de la Dirección de Recursos Materiales y Servicios Generales</t>
  </si>
  <si>
    <t xml:space="preserve">La Dirección de Recursos Materiales y Servicios Generales atendió la totalidad de servicios solicitados (4523) relativos a adquisición de bienes, contratación de servicios, servicios generales, entrega de insumos de papelería y cómputo, insumos de cafetería, montaje de salas para eventos, etc. </t>
  </si>
  <si>
    <t>Dirección General de Comunicación Social y Difusión</t>
  </si>
  <si>
    <t>Contribuir a promover el pleno ejercicio de los derechos de acceso a la información pública y de protección de datos personales, así como la transparencia y apertura de las instituciones públicas a través de que la ciudadanía, el personal y los medios de comunicación reconozcan la identidad del INAI.</t>
  </si>
  <si>
    <t>Tasa de incremento de las personas que conocen o han oído hablar del INAI</t>
  </si>
  <si>
    <t>Mide, a través de un reactivo estratégico de la Encuesta Nacional de Percepción Ciudadana (ENPC), la variación del porcentaje de personas de la población que conocen o han oído hablar del INAI
Nota: Los resultados pueden ser desglosados por género en atención a las directrices de equidad de género del Instituto.</t>
  </si>
  <si>
    <t>((Porcentaje de personas que conocen la existencia del Instituto Nacional de Transparencia, Acceso a la Información y Protección de Datos Personales en la ENPC del año en curso/ Porcentaje de personas que conocen la existencia del Instituto Nacional de Transparencia, Acceso a la Información y Protección de Datos Personales en la ENPC del año anterior)-1)*100</t>
  </si>
  <si>
    <t xml:space="preserve">Encuesta Nacional de Percepción Ciudadana (INAI), publicada en el portal del INAI (http://inicio.inai.org.mx/SitePages/EstudiosF.aspx) </t>
  </si>
  <si>
    <t>La legislación en materia de Acceso a la Información y Protección de Datos Personales permanecen vigentes.</t>
  </si>
  <si>
    <t>Se calculó la línea base con información de 2016</t>
  </si>
  <si>
    <t>La ciudadanía, el personal y los medios de comunicación reconocen la identidad y quehacer del INAI.</t>
  </si>
  <si>
    <t xml:space="preserve">Índice de posicionamiento de identidad institucional. </t>
  </si>
  <si>
    <t>Mide, a través de diferentes reactivos presentes en diversos instrumentos de investigación, la percepción nacional ciudadana acerca de la identidad institucional, el grado de identificación institucional entre el personal, y el posicionamiento entre los medios de comunicación con respecto a la difusión que realiza el INAI en materia de los derechos que tutela. La percepción de cada uno de estos públicos (ciudadanía, medios de comunicación y personal) es ponderada. Se dio un peso de 60 por ciento a la percepción ciudadana, y de 20 a cada uno de los otros dos grupos, partiendo de que la metodología para obtener la opinión ciudadana tiene validez externa, y está asociada a gastos en materia de comunicación social. 
Nota: A partir de este año, todas las encuestas contemplarán un desglose por género en atención a las directrices de equidad de género del Instituto.</t>
  </si>
  <si>
    <t>X=((X1*0.2)*(X2*0.2)*(X3*0.6))
Donde X1 es el posicionamiento de identidad entre el personal, X2 es el posicionamiento de identidad entre medios de comunicación y X3 es el posicionamiento de identidad entre la ciudadanía.</t>
  </si>
  <si>
    <t>- Resultados de la Encuesta Nacional de Percepción Ciudadana, INAI 2020, disponible en la página de internet del Instituto (http://inicio.inai.org.mx/SitePages/EstudiosF.aspx)
- Resultados de la Encuesta INAI de Instrumentos de Comunicación Interna, que obra en los expedientes de la DGCSD y en la Intranet INAI (www.intranet.inai.org.mx).
- Resultados de la Encuesta a Medios de Comunicación sobre la labores de Comunicación Social INAI, 2020, que obra en los expedientes de la DGCSD.</t>
  </si>
  <si>
    <t>La población objetivo conoce los mecanismos para el ejercicio de los derechos de acceso a la información y protección de datos personales.</t>
  </si>
  <si>
    <t>Se calculó la línea base con información de 2017</t>
  </si>
  <si>
    <t xml:space="preserve">1. Estrategia de comunicación para medios de comunicación y ciudadanía sobre el quehacer del INAI implementada.
</t>
  </si>
  <si>
    <t>Media geométrica del cumplimiento de las actividades en materia de comunicación social dirigidas a medios y sociedad.</t>
  </si>
  <si>
    <t>Mide el grado de cumplimiento de las actividades en materia de medios y sociedad. Las actividades son: la ejecución de la campaña institucional en medios, la aplicación de instrumentos de investigación de percepción; la ejecución de la estrategia en redes sociales; la elaboración de reportes de medición de impacto en medios, la realización de coberturas informativas de actividades institucionales, el establecimiento de alianzas con medios y la coordinación del diseño gráfico y los contenidos multimedia y textuales del Sitio Web del INAI.</t>
  </si>
  <si>
    <t>X=7√ (X1*X2*X3*X4*X5*X6*X7)</t>
  </si>
  <si>
    <t xml:space="preserve">Carpeta de la ejecución de estrategias para medios de comunicación y ciudadanía la cual estará bajo resguardo de la DGSCD. </t>
  </si>
  <si>
    <t>Los medios de comunicación y la ciudadanía reconocen la identidad y el quehacer institucional.</t>
  </si>
  <si>
    <t>Se calculó la línea base con información de 2015</t>
  </si>
  <si>
    <t>2. Difusión de la identidad del INAI entre su personal a través de la ejecución de diversas estrategias de comunicación interna.</t>
  </si>
  <si>
    <t>Porcentaje de personas que juzgan que las actividades en materia de comunicación interna cumplen con su objetivo.</t>
  </si>
  <si>
    <t>Mide (mediante la Encuesta INAI de Instrumentos de Comunicación Interna o la Encuesta de Clima Organizacional) si para el personal, los instrumentos y mecanismos de comunicación interna cumplen con su propósito. 
La comunicación interna es aquella cuyo público objetivo es, principalmente, el personal que labora en la empresa. 
Nota: los resultados pueden ser desglosados por género en atención a las directrices de equidad de género del Instituto.</t>
  </si>
  <si>
    <t>((Cantidad de personal del INAI que opina que las herramientas de comunicación interna fueron "eficientes" o "muy eficientes" en el año en curso) / (Total del personal del INAI que opina acerca de la eficacia de los canales de comunicación interna en en el año en curso)*100</t>
  </si>
  <si>
    <t>Resultados de la Encuesta de medios de comunicación interna que obra en los expedientes de la DGCSD y en la Intranet INAI (www.intranet.inai.org.mx)</t>
  </si>
  <si>
    <t>Los servidores públicos del Instituto se identifican con el Instituto y reconocen el quehacer institucional.</t>
  </si>
  <si>
    <t>1.1 Ejecución de campaña institucional en medios para posicionar las atribuciones e identidad gráfica del Instituto.</t>
  </si>
  <si>
    <t>Porcentaje de cumplimiento de las actividades calendarizadas para la realización de la campaña.</t>
  </si>
  <si>
    <t>Muestra el porcentaje de avance en el total de actividades consideradas dentro del calendario para la ejecución de la campaña institucional.
Nota: la campaña contemplará la equidad de género en su elaboración en atención a las directrices de equidad de género del Instituto.</t>
  </si>
  <si>
    <t>(Número de actividades calendarizadas cumplidas / Número de actividades totales consideradas) * 100</t>
  </si>
  <si>
    <t xml:space="preserve">Expediente de transmisión de campaña en medios de comunicación que obra en el archivo de la DGCSD. Los materiales de la campaña institucional producidos se pueden consultar en el Sitio Web del INAI. </t>
  </si>
  <si>
    <t>La población objetivo muestra interés por la campaña institucional.</t>
  </si>
  <si>
    <t>Porcentaje de efectividad del presupuesto destinado a la difusión de la campaña en distintos canales.</t>
  </si>
  <si>
    <t>Muestra el porcentaje del presupuesto para la difusión de la campaña institucional por distintos canales ejercido contra el planeado, mismo que tiene injerencia en el alcance del público potencial.</t>
  </si>
  <si>
    <t>(Cantidad ejercida para la difusión de la campaña institucional / Cantidad presupuestada para la difusión de la campaña institucional) * 100</t>
  </si>
  <si>
    <t xml:space="preserve">Obligaciones publicadas en el Portal de Transparencia, correspondientes al artículo 70, gracción XXI de la Ley General de Transparencia y Acceso a la Información Pública. </t>
  </si>
  <si>
    <t>1.2 Aplicación de instrumentos de investigación para conocer la percepción ciudadana y de los medios de comunicación acerca del quehacer y la identidad institucional, así como de los derechos tutelados por el INAI.</t>
  </si>
  <si>
    <t>Porcentaje de aplicación de instrumentos de investigación planeados en el año planteados en la Política General de Comunicación Social del año.</t>
  </si>
  <si>
    <t>Muestra el porcentaje de avance en la aplicación de instrumentos de investigación para conocer la percepción ciudadana y de los medios de comunicación acerca del quehacer y la identidad institucional, así como de los derechos tutelados por el INAI.</t>
  </si>
  <si>
    <t>(Número de instrumentos  de investigación aplicados / Número de instrumentos de investigación considerados) * 100</t>
  </si>
  <si>
    <t>- Resultados de la Encuesta Nacional de Percepción Ciudadana sobre el trabajo del INAI, disponible en la página de internet del Instituto (http://inicio.inai.org.mx/SitePages/EstudiosF.aspx). 
- Entrega de resultados de la Encuesta INAI de comunicación social INAI 2017 a medios de comunicación mediante oficio al Comisionado presidente.
- Política General de Comunicación Social del año, publicada como acuerdo por parte del Pleno.</t>
  </si>
  <si>
    <t>La Dirección General cuenta con los resultados de cada uno de los instrumentos de evaluación.</t>
  </si>
  <si>
    <t>La línea base se calculó con información de las actividades de 2017.</t>
  </si>
  <si>
    <t xml:space="preserve">1.3 Producción de campañas de sensibilización de los derechos que tutela el Instituto contempladas en la Política General de Comunicación Social del año. </t>
  </si>
  <si>
    <t>Porcentaje de cumplimiento en la elaboración de campañas de sensibilización de los derechos que tutela el Instituto, planteadas en la Política General de Comunicación Social del año.</t>
  </si>
  <si>
    <t>Presenta el grado de cumplimiento en la producción de campañas de sensibilización de los derechos que tutela el Instituto como parte de la estrategia de difusión en redes sociales. Estas campañas son solo parte del total de las acciones de difusión contempladas en redes sociales.
Nota: Además de que todas las campañas de sensibilización deben considerar la equidad de género en la elaboración de sus mensajes, deben existir campañas de sensibilización relacionadas específicamente con la importancia de la equidad de género en los derechos que tutela el Instituto, en apego a las directrices en la materia del Instituto.</t>
  </si>
  <si>
    <t>(Número de campañas de sensibilización producidas / Número de campañas de sensiibilización planteadas) *100</t>
  </si>
  <si>
    <t>- Informes trimestrales de la DGCSD disponibles en los archivos de la Dirección.
- Historial de las actividades en las cuentas institucionales en redes sociales (Twitter: https://twitter.com/INAImexico/media; Facebook: https://www.facebook.com/INAImx/; YouTube: https://www.youtube.com/user/ifaimexico)
- Política General de Comunicación Social del año, publicada como acuerdo por parte del Pleno.</t>
  </si>
  <si>
    <t>Los usuarios de redes sociales interactuan con los contenidos de las cuentas institucionales.</t>
  </si>
  <si>
    <t>La línea base se cálculó con base en información de 2 actividades similares de 2016.</t>
  </si>
  <si>
    <t>1.4 Medición de impacto en los medios a partir de las diversas comunicaciones generadas por el Instituto.</t>
  </si>
  <si>
    <t>Porcentaje de cumplimiento en el compromiso de elaboración de reportes trimestrales de impacto en medios a partir de las acciones de comunicación generadas por el área.</t>
  </si>
  <si>
    <t xml:space="preserve">Permite saber el porcentaje de cumplimiento en la generación de reportes de impacto de las comunicaciones generadas por el Instituto, de acuerdo con el total de reportes comprometido para el año. 
Los reportes de impacto son aquellos en los que se muestran, entre otras variables, la cantidad de notas positivas, neutrales o negativas que se han publicado del INAI; el desempeño en las cuentas institucionales en redes sociales y el número de videos subidos al canal de YouTube, así como el rendimiento de la Intranet del Instituto. 
Adicionalmente a estas referencias, el reporte incluye otras variables de desempeño en materia de comunicación social como el número de materiales de diseño gráfico realizados o los resultados de los estudios de investigación ejecutados. </t>
  </si>
  <si>
    <t>(Número de reportes acerca del impacto de  las comunicaciones institucionales realizados / Número de reportes acerca del impacto de las comunicaciones institucionales planeados) * 100</t>
  </si>
  <si>
    <t>Reportes trimestrales de impacto en medios que obran en el archivo de la DGCSD y son enviados al comisionado presidente.</t>
  </si>
  <si>
    <t>Los resultados de la medición son aceptados por el comisionado presidente.</t>
  </si>
  <si>
    <t>La línea base se calculó con información de las actividades de 2015</t>
  </si>
  <si>
    <t>Se elaboró el informe trimestral de la DGCSD correspondiente al primer trimestre de 2020. En él que se analizan diversos indicadores como son: los impactos de notas en medios; el número de sesiones y los materiales fotográficos que documentan las tareas del Instituto; los resultados de la difusión a través de las cuentas institucionales en redes sociales; los números relacionados con las tareas de diseño, de comunicación interna y de transparencia, entre otros</t>
  </si>
  <si>
    <t>1.5 Realización de coberturas informativas de actividades institucionales.</t>
  </si>
  <si>
    <t>Porcentaje de cumplimiento de coberturas informativas de actividades institucionales del INAI solicitadas.</t>
  </si>
  <si>
    <t xml:space="preserve">Muestra en términos porcentuales la relación de coberturas informativas de actividades institucionales del INAI realizadas frente a aquellas que fueron solicitadas por las distintas ponencias o direcciones del INAI. </t>
  </si>
  <si>
    <t>(Coberturas informativas de actividades institucionales realizadas / Coberturas informativas de actividades institucionales solicitadas) * 100</t>
  </si>
  <si>
    <t xml:space="preserve">- Expediente de comunicaciones, boletines y notas de coberturas que obra en el archivo de la Dirección de Medios de la DGCSD.
- Relación de comunicados y notas informativas disponibles en: http://inicio.inai.org.mx/sitepages/Comunicados-2018.aspx
</t>
  </si>
  <si>
    <t>Existe interés periodistico sobre los temas tratados en las coberturas de actividades institucionales.</t>
  </si>
  <si>
    <t>En total se realizaron 89 coberturas informativas de 89 coberturas informativas solicitadas. Destacaron por su relevancia y complejidad la Sesión de Comisiones del Sistema Nacional de Transparencia; los foros “La revolución digital de nuestra era: ¿una oportunidad para la economía global?”; “Plan DAI: Acceso a la información para una sociedad más Justa”; “Bioética, Transparencia y Protección de Datos Personales" y "Mujer Mexicana, recuento a 25 años de la Declaración y Plataforma de Acción de Beijing”; así como el Informe de Labores 2019, que presentó el Comisionado Presidente, Francisco Javier Acuña Llamas, ante el Senado de la República.</t>
  </si>
  <si>
    <t>1.6 Establecimiento de alianzas con medios de comunicación para la difusión del quehacer del INAI.</t>
  </si>
  <si>
    <t>Número de alianzas con medios de comunicación para la promoción y difusión de las labores del INAI.</t>
  </si>
  <si>
    <t>Permite saber el número de medios que difunden la labor institucional fuera de la lógica de la campaña institucional.</t>
  </si>
  <si>
    <t>Suma de número de alianzas con medios de comunicación lograda.</t>
  </si>
  <si>
    <t>Otro (valor absoluto)</t>
  </si>
  <si>
    <t>Expediente de convenios y documentos probatorios que en ese sentido existan dentro de los archivos de la DGCSD.</t>
  </si>
  <si>
    <t>Los medios de comunicación están dispuestos a promocionar las labores del INAI.</t>
  </si>
  <si>
    <t>1.7 Coordinación, en conjunto con la Dirección General de Tecnologías de la Información, del diseño gráfico y los contenidos multimedia y textuales del Sitio Web del INAI.</t>
  </si>
  <si>
    <t>Porcentaje de cumplimiento de reportes trimestrales referentes al desarrollo de acciones de coordinación del diseño gráfico y los multimedia y textuales del Sitio Web del INAI.</t>
  </si>
  <si>
    <t>Permite relacionar todas las acciones que en materia de diseño y elaboración de contenidos multimedia y textuales que se han llevado a cabo para mejorar la experiencia de uso del Sitio Web del INAI por parte de los usuarios.</t>
  </si>
  <si>
    <t xml:space="preserve">(Número de reportes referentes al desarrollo de acciones de diseño y coordinación de contenidos del SWI realizados / Número de reportes referentes a diseño y contenidos en el SWI planteados) * 100 </t>
  </si>
  <si>
    <t>Reportes trimestrales  referentes al desarrollo de acciones de diseño y coordinación de contenidos del SWI que obran en el archivo de la DGCSD y fueron compartidos con la DGTI.</t>
  </si>
  <si>
    <t>El Sitio Web del INAI responde a las expectativas de los usuarios.</t>
  </si>
  <si>
    <t>Se calculará la línea base en 2021 con la información de 2020.</t>
  </si>
  <si>
    <t>Durante el trimestre que se reporta (enero-marzo 2020) la DGCSD llevó a cabo actividades relacionadas con el diseño gráfico de 44 materiales de divulgación institucional para el sitio web del INAI.</t>
  </si>
  <si>
    <t>2.1 Ejecución de estrategias de comunicación interna.</t>
  </si>
  <si>
    <t>Porcentaje de cumplimiento en el compromiso de ejecución de estrategias de comunicación interna.</t>
  </si>
  <si>
    <t xml:space="preserve">Mide el grado de cumplimiento de las estrategias de comunicación interna planteadas para el año y presentadas como parte de la Política General de Comunicación Social. Cada estrategia está compuesta por diversas acciones de comunicación. </t>
  </si>
  <si>
    <t xml:space="preserve">(Número de estrategias de comunicación interna ejecutadas  / Número de estrategias de comunicación interna planeadas) * 100 </t>
  </si>
  <si>
    <t>Informes trimestrales de avance que obra en archivo de la DGCSD y que son entregados al comisionado presidente . Aquellas estrategias cuyo material haya quedado registrado en soporte audiovisual o físico pueden ser consultadas en la Intranet INAI.</t>
  </si>
  <si>
    <t>Los servidores públicos del Instituto consultan los productos y servicios desarrollados como parte de la  estrategia de comunicación interna.</t>
  </si>
  <si>
    <t>Porcentaje de eficacia en la promoción de materiales relativos a equidad de género o derechos humanos en general requeridos por la Dirección de Derechos Humanos, Igualdad y Género.</t>
  </si>
  <si>
    <t>Mide el porcentaje de cumplimiento de la promoción de materiales relativos a la equidad de género o derechos humanos en general requeridos por la Dirección de Derechos Humanos, Igualdad y Género. La difusión puede realizarse por uno o varios de los instrumentos de comunicación interna existentes.</t>
  </si>
  <si>
    <t>(Número de solicitudes de difusión de materiales relativos a la equidad de género o derechos humanos en general atendidas / Número de solicitudes de difusión de materiales relativos a la equidad de género o derechos humanos en general recibidas) * 100</t>
  </si>
  <si>
    <t>Materiales difundidos relativos a equidad de género o derechos humanos en general disponibles en los distintos instrumentos de comunicación interna del Instituto (de manera enunciativa más no limitativa: Intranet INAI, acrílicos, podcast La sociedas quiso saber, pantalla de escritorio).</t>
  </si>
  <si>
    <t>Los servidores públicos del Instituto consultan los productos relativos a la equidad de género o derechos humanos en general desarrollados.</t>
  </si>
  <si>
    <t>Se calculó la linea base con información de 2018</t>
  </si>
  <si>
    <t>Durante el primer trimestre de 2020, la DGCSD atendió 49 solicitudes de la Dirección de Derechos Humanos, Igualdad y Género para la promoción de materiales cuya temática refiere a equidad de género o derechos humanos en general.</t>
  </si>
  <si>
    <t>2.2 Aplicación de una encuesta institucional de diagnóstico de los instrumentos de comunicación interna y el impacto de sus mensajes entre el personal del Instituto.</t>
  </si>
  <si>
    <t>Porcentaje de cumplimiento de las actividades calendarizadas para la aplicación de la encuesta de diagnóstico de instrumentos de comunicación interna.</t>
  </si>
  <si>
    <t>Mide, de acuerdo con lo planteado en la Política General de Comunicación Social, el avance logrado con respecto al calendario de actividades propuesto para la aplicación de la encuesta de diagnóstico de instrumentos de comunicación interna.</t>
  </si>
  <si>
    <t>(Número de actividades contempladas en el calendario para la aplicación de la encuesta finalizadas  / Número total de actividades contempladas en el calendario para la aplicación de la encuesta) * 100</t>
  </si>
  <si>
    <t>- Resultados de la Encuesta de medios de comunicación interna que obra en los expedientes de la DGCSD.
- Resultados de la Encuesta de instrumentos de comunicación interna, disponibles en www.intranet.inai.org.mx</t>
  </si>
  <si>
    <t>Los resultados de la encuesta son obtenidos en tiempo y forma.</t>
  </si>
  <si>
    <t>La línea base se calculó con información de las actividades de 2016.</t>
  </si>
  <si>
    <t>Dirección General de Asuntos Jurídicos</t>
  </si>
  <si>
    <t>Contribuir a impulsar el desempeño organizacional y promover un modelo institucional de servicio público orientado a resultados con un enfoque de derechos humanos y perspectiva de género mediante la salvaguarda de los intereses jurídicos del INAI.</t>
  </si>
  <si>
    <t>IGpR= ( Planeación orientada a resultados +  Presupuesto basado en Resultados +   Gestión financiera, auditoría y adquisiciones +  Gestión de programas y proyectos +  Seguimiento y evaluación +  Asuntos Jurídicos) / n</t>
  </si>
  <si>
    <t xml:space="preserve">Las unidades administrativas del  INAI cuentan con la salvaguarda de sus intereses jurídicos ante el Poder Judicial de la Federación y el Tribunal Federal de Justicia Administrativa. </t>
  </si>
  <si>
    <t>Porcentaje de juicios de amparo favorables concluidos</t>
  </si>
  <si>
    <t>Mide los juicios de amparo atendidos por la Dirección General que se reconocen como favorables, al resultar la constitucionalidad del acto reclamado por negarse el amparo,  sobreseerlo, desecharlo o cualquier determinación que no afecte el acto reclamado.</t>
  </si>
  <si>
    <t>(Total de juicios de amparo concluidos favorablemente /Número de juicios de amparo concluidos) * 100</t>
  </si>
  <si>
    <t>Los expedientes físicos, que la Dirección gestiona y en los que acumula las constancias de cada juicio de amparo en que es parte, los cuales se ubican en el archivo de trámite de la Dirección o bien en el archivo de concentración o histórico del Instituto.</t>
  </si>
  <si>
    <t xml:space="preserve">El Instituto cuenta con las acciones que permiten sostener la constitucionalidad o legalidad de sus actos, lo que le permite validar su actuación.
El Instituto cuenta con criterios que le permiten continuar con las acciones implementadas en torno a sus facultades, o bien tomar decisiones para mejorar sus procesos.
</t>
  </si>
  <si>
    <t>La línea base se calculó con información de 2015</t>
  </si>
  <si>
    <t>Porcentaje de juicios de nulidad favorables concluidos</t>
  </si>
  <si>
    <t>Mide los juicios de nulidad atendidos por la Dirección General que se reconocen como favorables, al resultar la validez del acto impugnado, sobreseerlo, desecharlo, los que se tienen por  no presentados  o cualquier determinación que no afecte el acto reclamado.</t>
  </si>
  <si>
    <t>(Total de juicios de nulidad concluidos favorablemente /Número de juicios de nulidad concluidos) * 100</t>
  </si>
  <si>
    <t>Los expedientes físicos, que la Dirección gestiona y en los que acumula las constancias de cada juicio de nulidad en que es parte, los cuales se ubican en el archivo de trámite de la Dirección o bien en el archivo de concentración o histórico del Instituto.</t>
  </si>
  <si>
    <t>1. Defensa jurídica proporcionada hasta el punto de llegar a una resolución emitida por el Poder Judicial de la Federación, en la que se reconoce la comparecencia del Instituto.</t>
  </si>
  <si>
    <t>Porcentaje de resoluciones obtenidas del Poder Judicial de la Federación donde se reconoce la comparecencia del Instituto.</t>
  </si>
  <si>
    <t xml:space="preserve">Mide el porcentaje de juicios de amparo donde comparece el Instituto y ello es reconocido en los procesos llevados ante el Poder Judicial de la Federación, ya que representan el producto de la atención de la Dirección General a los procedimientos tras haber atendido la comparecencia, esto es que el órgano jurisdiccional reconoce que el INAI esta defendiendo sus derechos. El Instituto cuenta con la defensa jurídica al comparecer a los asuntos en que fue emplazado y ello es reconocido por la autoridad competente, lo anterior, en pos de salvaguardar de los intereses del Instituto en los asuntos en los que éste sea parte. </t>
  </si>
  <si>
    <t>(Número de juicios de amparo en los que se reconoció la comparecencia del INAI /Total de juicios de amparo notificados al INAI, en que debe comparecer) * 100</t>
  </si>
  <si>
    <t>Las autoridades competes del Poder Judicial de la Federación emiten las sentencias en los juicios y éstas quedan firmes.</t>
  </si>
  <si>
    <t>La línea base se calculó con información de 2016</t>
  </si>
  <si>
    <t>2. Defensa jurídica proporcionada hasta el punto de llegar a una resolución emitida por el Tribunal Federal de Justicia Administrativa, en la que se reconoce la comparecencia del Instituto.</t>
  </si>
  <si>
    <t>Porcentaje de resoluciones obtenidas del Tribunal Federal de Justicia Administrativa donde se reconoce la comparecencia del Instituto.</t>
  </si>
  <si>
    <t xml:space="preserve">Mide el porcentaje de juicios de nulidad  donde comparece el Instituto y ello es reconocido en los procesos llevados ante  el Tribunal Federal de Justicia Administrativa, ya que representan el producto de la atención de la Dirección General a los procedimientos tras haber atendido la comparecencia,  esto es que el órgano jurisdiccional reconoce que el INAI esta defendiendo sus derechos. El Instituto cuenta con la defensa jurídica al comparecer a los asuntos en que fue emplazado y ello es reconocido por la autoridad competente, lo anterior, en pos de salvaguardar de los intereses del Instituto en los asuntos en los que éste sea parte. </t>
  </si>
  <si>
    <t>(Número de juicios de nulidad en los que se reconoció la comparecencia del INAI /Total de juicios de nulidad notificados al INAI, en que debe comparecer) * 100</t>
  </si>
  <si>
    <t>Las autoridades competes del Tribunal Federal de Justicia Administrativa o el Poder Judicial de la Federación, emiten las sentencias en los juicios y éstas quedan firmes.</t>
  </si>
  <si>
    <t>3. Asesoría legal del Instituto en procesos de licitación, invitaciones y adjudicaciones otorgada.</t>
  </si>
  <si>
    <t>Porcentaje de atención de solicitudes de asesoría legal en procesos de licitación, invitaciones y adjudicaciones otorgada.</t>
  </si>
  <si>
    <t>Mide el porcentaje de atención a  las consultas relativas a procesos de licitación , invitaciones y adjudicaciones, lo que permite que los resultados se encuentren apegados a la normatividad aplicable.</t>
  </si>
  <si>
    <t>(Número de consultas atendidas/ Total de consultas presentadas) * 100</t>
  </si>
  <si>
    <t xml:space="preserve">Oficios dirigidos a la Dirección General de Asuntos Jurídicos en los que se le invita a las sesiones, que se resguardan en carpetas físicas, los cuales se ubican en el archivo de trámite de la Dirección o bien en el archivo de concentración o histórico del Instituto.
Actas levantadas en las sesiones (se encuentran en la Dirección Ge eral de Administración).
</t>
  </si>
  <si>
    <t>El Instituto cuenta con procesos de licitación, invitaciones y adjudicaciones, que se ajustan a la normatividad aplicable.</t>
  </si>
  <si>
    <t>4. Publicaciones realizadas en el Diario Oficial de Federación y su difusión.</t>
  </si>
  <si>
    <t>Porcentaje de asuntos correctamente publicados en el Diario Oficial de la Federación, y actualización del marco normativo.</t>
  </si>
  <si>
    <t>Mide el porcentaje de asuntos donde la DGAJ gestionó su publicación hasta su presentación en el Diario Oficial de la Federación, y dicho organismo realizó correctamente su publicación, lo que permite que los actos del Instituto surtan efectos generales o respecto del tercero a quien se rigen. Asimismo, la actualización correspondiente del marco normativo.</t>
  </si>
  <si>
    <t>(Número de asuntos publicados/Total de gestionados para publicación y la actualización correspondiente del marco normativo) * 100</t>
  </si>
  <si>
    <t>El respaldo documental consiste en todas las constancias que se generan por cada asunto que se pretende publicar en el DOF, el cual se ubica en el archivo de trámite de la Dirección o bien en el archivo de concentración o histórico del Instituto.</t>
  </si>
  <si>
    <t>El sistema de consulta del Diario Oficial de la Federación funciona, y permite el acceso a los documentos que el INAI publicó.</t>
  </si>
  <si>
    <t>La línea base se calculó con información de 2017.</t>
  </si>
  <si>
    <t>GAC05</t>
  </si>
  <si>
    <t xml:space="preserve">
5. Respuestas a solicitudes de acceso a la información atendidas. </t>
  </si>
  <si>
    <t xml:space="preserve">Porcentaje de respuestas dadas a las solicitudes de información </t>
  </si>
  <si>
    <t xml:space="preserve">Mide porcentaje de  respuestas otorgadas a las  solicitudes de información presentadas por los particulares, en cumplimiento con las obligaciones y ejercicio de las facultades conferidas al  Instituto, con la finalidad de brindar un buen servicio público. </t>
  </si>
  <si>
    <t xml:space="preserve">(Número de respuestas entregadas/Total de solicitudes turnadas por la Dirección General a las unidades administrativas del INAI) * 100
</t>
  </si>
  <si>
    <t>El respaldo de la información se obtiene del sistema "Gestión Interna de Solicitudes de Información" también conocido como SISITUR.
Aunado, también se consideran todas las constancias físicas y correos electrónicos que se generan por cada solicitud, las cuales se ubican en el archivo de trámite de la Dirección o bien en el archivo de concentración o histórico del Instituto.</t>
  </si>
  <si>
    <t xml:space="preserve">Las Unidades Administrativas del Instituto dan respuesta a las solicitudes de acceso a la información en tiempo y forma y cumplen con lo establecido en los términos de la ley. </t>
  </si>
  <si>
    <t>GAC06</t>
  </si>
  <si>
    <t xml:space="preserve">
6. Proyectos de resoluciones del Comité de Transparencia elaborados.</t>
  </si>
  <si>
    <t>Porcentaje de  proyectos de resoluciones elaborados.</t>
  </si>
  <si>
    <t>Mide porcentaje de  proyectos de asuntos que una vez turnados al Comité de Transparencia, son discutidos aprobados y sobre de ellos se emite resolución.</t>
  </si>
  <si>
    <t xml:space="preserve">(Número de proyectos de resolución/ Número de solicitudes de clasificación confirmadas, revocadas o modificadas) * 100
</t>
  </si>
  <si>
    <t>El respaldo documental consiste en todas las constancias que se generan por cada asunto que se pretende ante el Comité de Transparencia, ya sea mediante oficios o correos electrónicos, el cual se ubica en el archivo de trámite de la Dirección o bien en el archivo de concentración o histórico del Instituto.</t>
  </si>
  <si>
    <t>El Instituto emite las resoluciones en tiempo y forma, lo que le permite cumplir con sus obligaciones como sujeto obligado.</t>
  </si>
  <si>
    <t>GAC07</t>
  </si>
  <si>
    <t xml:space="preserve">
7. Resoluciones de los recursos de revisión interpuestos en contra de este Instituto cumplidas.</t>
  </si>
  <si>
    <t>Porcentaje de  cumplimientos realizados.</t>
  </si>
  <si>
    <t>Mide porcentaje de cumplimientos gestionados y realizados respecto de los recursos de revisión interpuestos en contra de este Instituto sobre las respuestas que emite a solicitudes de información.</t>
  </si>
  <si>
    <t xml:space="preserve">(Número de cumplimientos gestionados y realizados / Número de resoluciones de recursos de revisión interpuestos en contra de este Instituto que deban cumplirse) * 100
</t>
  </si>
  <si>
    <t>El respaldo documental consiste en todas las constancias que se generan por cada asunto en el que se obliga al Instituto a realizar un cumplimiento, ya sea mediante oficios o correos electrónicos, el cual se ubica en el archivo de trámite de la Dirección o bien en el archivo de concentración o histórico del Instituto.</t>
  </si>
  <si>
    <t>El INAI emite las resoluciones en los recursos en los que el mismo órgano autónomo es sujeto obligado.</t>
  </si>
  <si>
    <t>GAC08</t>
  </si>
  <si>
    <t xml:space="preserve">
8. Acciones que impidan incumplimientos en materia de transparencia y acceso a la información.</t>
  </si>
  <si>
    <t>Porcentaje de acciones realizadas para evitar incumplimientos.</t>
  </si>
  <si>
    <t>Mide porcentaje de acciones que se sugieren a las áreas para eviatr un incumplimiento.</t>
  </si>
  <si>
    <t xml:space="preserve">(Número de posibles incumplimientos detectados/ Número de acciones sugeridas) * 100
</t>
  </si>
  <si>
    <t>El respaldo documental consiste en todas las constancias que se generan con motivo de las acciones emprendidas, el cual se ubica en el archivo de trámite de la Dirección General de Asuntos Judídicos o bien en el archivo de concentración o histórico del Instituto, así como el SIPOT.</t>
  </si>
  <si>
    <t>El INAI cumple con las obligaciones que le impone la ley en su caracter de  sujeto obligado.</t>
  </si>
  <si>
    <t>Sin línea base, se implentara con el resultado del año 2020</t>
  </si>
  <si>
    <t>1.1 Atención de juicios de amparo que  son notificados por el Poder Judicial de la Federación.</t>
  </si>
  <si>
    <t>Porcentaje de atención a los juicios de amparo notificados al Instituto por el Poder Judicial de la Federación.</t>
  </si>
  <si>
    <t>Mide el porcentaje de atención a los juicios de amparo que le son  notificados al Instituto por el Poder Judicial de la Federación, para salvaguardar los intereses del INAI y cumplir con las obligaciones legales que le fueron conferidas, hasta comparecer en ellos.</t>
  </si>
  <si>
    <t>(Número de juicios de amparo notificados y gestionados/ Total de juicios de amparo notificados ) * 100</t>
  </si>
  <si>
    <t xml:space="preserve">Las autoridades competentes reconocen la comparecencia de la autoridad emplazada al acordar las promociones que realiza la Dirección General.
La autoridad competente notifica debidamente en tiempo y forma al Instituto o a alguna de sus unidades administrativas sobre el asunto que debe ser atendido.
Las unidades administrativas presentan por escrito la información requerida por la Dirección General para dar respuesta a la autoridad competente.
</t>
  </si>
  <si>
    <t>El porcentaje corresponde a 49 juicios de amparo notificados.</t>
  </si>
  <si>
    <t>2.1 Atención de juicios de nulidad que  son notificados por el Tribunal Federal de Justicia Administrativa.</t>
  </si>
  <si>
    <t>Porcentaje de atención a los juicios de nulidad notificados al Instituto por el Tribunal Federal de Justicia Administrativa.</t>
  </si>
  <si>
    <t>Mide el porcentaje de atención a los juicios de nulidad que le son notificados al Instituto, por el Tribunal Federal de Justicia Administrativa, para salvaguardar los intereses del INAI y cumplir con las obligaciones legales que le fueron conferidas, hasta comparecer en ellos.</t>
  </si>
  <si>
    <t>(Número de juicios de nulidad notificados y gestionados/ Total de juicios de nulidad asuntos notificados ) * 100</t>
  </si>
  <si>
    <t>Las autoridades competentes reconocen la comparecencia de la autoridad emplazada al acordar las promociones que realiza la Dirección General.
La autoridad competente notifica debidamente en tiempo y forma al Instituto o a alguna de sus unidades administrativas sobre el asunto que debe ser atendido.
Las unidades administrativas presentan por escrito la información requerida por la Dirección General para dar respuesta a la autoridad competente.</t>
  </si>
  <si>
    <t>El porcentaje corresponde a 67 juicios de nulidad notificados.</t>
  </si>
  <si>
    <t xml:space="preserve">3.1 Atención a consultas realizadas por unidades administrativas del Instituto, hasta el punto de poder emitir una respuesta. </t>
  </si>
  <si>
    <t xml:space="preserve"> Porcentaje de atención de consultas internas. </t>
  </si>
  <si>
    <t xml:space="preserve">Mide el porcentaje de atención de la Dirección General  a las consultas en materia jurídica de las demás unidades administrativas del INAI, con lo que se coadyuva a fomentar un mejor desempeño institucional apegado al marco jurídico vigente  y con certeza jurídica para la toma de decisiones. </t>
  </si>
  <si>
    <t xml:space="preserve"> (Número de consultas gestionadas para dar respuesta/Total de consultas recibidas) * 100
</t>
  </si>
  <si>
    <t>Oficios dirigidos a la Dirección General de Asuntos Jurídicos en los que se realiza una consulta, que se resguardan en carpetas físicas, los cuales se ubican en el archivo de trámite de la Dirección o bien en el archivo de concentración o histórico del Instituto.</t>
  </si>
  <si>
    <t>La Dirección General de Administración remite la documentación soporte completa, para estar en posibilidad de entregar la información en el plazo establecido que marca la normatividad.
Las unidades administrativas presentan por escrito la información requerida por la Dirección General en caso de ser necesarias aclaraciones o subsanar omisiones o imprecisiones pertinentes.</t>
  </si>
  <si>
    <t xml:space="preserve">El porcentaje se refiere a 41 consultas </t>
  </si>
  <si>
    <t>3.2 Atención a los asuntos relacionados con la elaboración de convenios</t>
  </si>
  <si>
    <t xml:space="preserve"> Porcentaje de atención de convenios </t>
  </si>
  <si>
    <t xml:space="preserve">Mide el porcentaje de atención de la Dirección General a los asuntos relacionados con la elaboración de convenios entre el INAI con terceros, con lo que se coadyuva a fomentar un mejor desempeño institucional apegado al marco jurídico vigente  y con certeza jurídica para la toma de decisiones, además de facilitar canales de comunicación que mejoren la realización de actividades. </t>
  </si>
  <si>
    <t xml:space="preserve"> (Número de asuntos sobre convenios gestionadas /Total de consultas sobre convenios recibidas) * 100
</t>
  </si>
  <si>
    <t>Oficios dirigidos a la Dirección General de Asuntos Jurídicos en los que se realiza una consulta, que se resguardan en carpetas físicas o mediante controles electrónicos, los cuales se ubican en el archivo de trámite de la Dirección o bien en el archivo de concentración o histórico del Instituto.</t>
  </si>
  <si>
    <t>Las unidades administrativas presentan por escrito la información requerida por la Dirección General y en caso de ser necesarias aclaraciones o subsanar omisiones o imprecisiones pertinentes son atendidas.</t>
  </si>
  <si>
    <t>El porcentaje corresponde a 9 consultas relacionadas con convenios</t>
  </si>
  <si>
    <t>3.3 Atención a los asuntos relacionados con la compilación, sistematización y publicación de criterios del INAI.</t>
  </si>
  <si>
    <t xml:space="preserve"> Porcentaje de criterios publicados.</t>
  </si>
  <si>
    <t>Mide el porcentaje de atención de la Dirección General a los asuntos relacionados con la compilación y sistematización de los criterios que emite el Pleno del INAI, que efectivamente se encuentran publicados en la página web del Instituto.</t>
  </si>
  <si>
    <t xml:space="preserve"> (Número de criterios publicados /Total de criterios enviados por  la Secretaría Técnica del Pleno, para su publicación) * 100</t>
  </si>
  <si>
    <t xml:space="preserve">Oficios dirigidos a la Dirección General de Asuntos Jurídicos en los que la Secretaría Técnica del Pleno, solicita la publicación de los criterios emitidos por el Pleno del INAI.
Página web del Instituto en los que se encuentra </t>
  </si>
  <si>
    <t>Que la Comisión de criterios proponga a consideración del Pleno, los asuntos que pueden constituir un criterio.
Que el Pleno del INAI emita criterios.
Que la Secretaría Técnica del Pleno envíe a la Dirección General de Asuntos Jurídicos,  todos los criterios que emite el Pleno del INAI.</t>
  </si>
  <si>
    <t>4.1 Atención de asuntos que requieren publicación en el Diario Oficial de la Federación.</t>
  </si>
  <si>
    <t>Porcentaje de atención a los asuntos que requieren publicación el Diario Oficial de la Federación.</t>
  </si>
  <si>
    <t>Mide el porcentaje de asuntos que requieren su publicación en el Diario Oficial de la Federación, que le son turnados por las diversas áreas del Instituto o por orden le Pleno, y que son gestionados hasta su presentación en el Diario Oficial de la Federación, lo que salvaguarda los intereses del INAI y permite que los actos surtan efectos generales o para el tercero al que se dirige.</t>
  </si>
  <si>
    <t>(Total de asuntos que requieren una notificación en el DOF gestionados/Número de asuntos que requieren una publicación en DOF) * 100</t>
  </si>
  <si>
    <t xml:space="preserve">Se cuenta con el acuerdo u orden del Pleno debidamente integrado.
La gestión para su presentación es realizada en tiempo y forma por las unidades administrativas interesadas. 
El Diario Oficial de la Federación valida la publicación.
La publicación se realiza en los términos adecuados. </t>
  </si>
  <si>
    <t>El porcentaje corresponde a 11 asuntos que requieren publicación en el DOF</t>
  </si>
  <si>
    <t xml:space="preserve">5.1 Atención a las solicitudes de información. </t>
  </si>
  <si>
    <t>Porcentaje de atención a las solicitudes de información.</t>
  </si>
  <si>
    <t xml:space="preserve">Mide el porcentaje de atención a las solicitudes de  información dirigidas al Instituto, cuyo total se divide en las que deben ser  turnadas al área correspondiente para dar debida respuesta y aquellas en las que se orienta al solicitante debido a que la respuesta compete a otra autoridad. </t>
  </si>
  <si>
    <t>(Número de solicitudes turnadas por  la Dirección General a las unidades administrativas del INAI + el número de solicitudes orientadas a otra autoridad / Total de solicitudes recibidas por el INAI) * 100</t>
  </si>
  <si>
    <t>Las unidades administrativas atienden y entregan en tiempo y forma la información necesaria y suficiente para dar respuesta a las solicitudes de acceso a la información.
Las unidades administrativas brindan el apoyo necesario para el funcionamiento adecuado de las herramientas utilizadas para la atención de las solicitudes de información.  
La unidad de transparencia recibe capacitación por parte del órgano garante. 
El sistema de recepción de solicitudes de acceso a la información funciona adecuadamente.</t>
  </si>
  <si>
    <t>El porcentaje corresponde a 664  solicitudes de información, de las cuales 497 corresponden al INAI (9 pendientes de turno al existir requerimiento adicional de información), y 167 fueron reorientadas (en 2 se determinó "No dar trámite").</t>
  </si>
  <si>
    <t>6.1 Atención a las solicitudes  formuladas al Comité de Transparencia por parte de las unidades administrativas de este Instituto.</t>
  </si>
  <si>
    <t>Porcentaje de atención a las solicitudes  formuladas al Comité de Transparencia.</t>
  </si>
  <si>
    <t>Mide el porcentaje de atención a las solicitudes  formuladas al Comité de Transparencia por parte de las unidades administrativas de este Instituto, lo que permite que el INAI cumpla con las obligaciones que la Ley le impone como sujeto obligado.</t>
  </si>
  <si>
    <t>(Número de  solicitudes atendidas/ Número de solicitudes recibidas) * 100</t>
  </si>
  <si>
    <t>Las unidades administrativas del INAI envían en tiempo y forma los asuntos.
Las unidades administrativas ponen a consideración del Comité de Transparencia asuntos de su competencia.</t>
  </si>
  <si>
    <t xml:space="preserve">7.1 Atención a los recursos de revisión interpuestos en contra de este Instituto. </t>
  </si>
  <si>
    <t>Porcentaje de atención a los recursos de revisión interpuestos.</t>
  </si>
  <si>
    <t>Mide el porcentaje de atención a los recursos de revisión interpuestos en contra de este Instituto, que permite que el INAI cumpla con las obligaciones que la Ley le impone como sujeto obligado, respecto a las impugnaciones que se den sobre sus respuestas a solicitudes.</t>
  </si>
  <si>
    <t xml:space="preserve">(Número de recursos de revisión gestionados hasta rendir alegatos / Número de recursos de revisión interpuestos en contra del INAI) * 100
</t>
  </si>
  <si>
    <t>El respaldo documental consiste en todas las constancias que se generan por cada recurso de revisión que le es notificado al Instituto, ya sea mediante oficios o correos electrónicos, el cual se ubica en el archivo de trámite de la Dirección o bien en el archivo de concentración o histórico del Instituto.</t>
  </si>
  <si>
    <t>El sistema de recepción de solicitudes de acceso a la información funciona adecuadamente. 
Las unidades administrativas cuentan con personal capacitado para la atención de solicitudes de acceso a la información. 
Los sistemas de recepción y turno de las solicitudes de acceso a la información funcionan adecuadamente.</t>
  </si>
  <si>
    <t xml:space="preserve">7.2  Comparecencia ante el INAI en substanciación a los recursos de revisión. </t>
  </si>
  <si>
    <t>Porcentaje de comparecencia y cumplimiento de obligaciones del INAI en los recursos de revisión interpuestos.</t>
  </si>
  <si>
    <t>Mide el porcentaje de comparecencia y cumplimiento a las obligaciones que la ley le impone al INAI cuando funge como sujeto obligado en un recurso de revisión interpuesto en su contra, a partir de que se rinden alegatos hasta que se emite resolución.</t>
  </si>
  <si>
    <t xml:space="preserve">(Número de recursos de revisión gestionados en los que se rinden alegatos y se substancia hasta que se resuelve / Número de recursos de revisión interpuestos en contra del INAI) * 100
</t>
  </si>
  <si>
    <t xml:space="preserve">Las herramientas electrónicas funcionan correctamente.
Las unidades administrativas entregan a la Dirección General la información necesaria para rendir alegatos.
</t>
  </si>
  <si>
    <t>8.1  Atención a las denuncias recibidas en materia de obligaciones sobre trasparencia y acceso a la información en contra del INAI.</t>
  </si>
  <si>
    <t>Porcentaje de atención a las denuncias recibidas.</t>
  </si>
  <si>
    <t>Mide el porcentaje de atención a denuncias recibidas en materia de obligaciones sobre trasparencia y acceso a la información en contra del INAI.</t>
  </si>
  <si>
    <t xml:space="preserve">(Número de denuncias gestionados/ Número de denuncias interpuestas en contra del INAI) * 100
</t>
  </si>
  <si>
    <t>El respaldo documental consiste en todas las constancias que se generan con motivo de las de las denuncias recibidas, el cual se ubica en el archivo de trámite de la Dirección General de Asuntos Jurídicos o bien en el archivo de concentración o histórico del Instituto.</t>
  </si>
  <si>
    <t>El INAI cumple sus obligaciones de transparencia cargando la información que le corresponde; lo cual es observado por la sociedad.</t>
  </si>
  <si>
    <t>No se cuenta con línea base, se determinará en 2020</t>
  </si>
  <si>
    <t>8.2  Revisión de información que todas las unidades administrativas del INAI se encuentran obligadas a cargar en el SIPOT.</t>
  </si>
  <si>
    <t>Porcentaje de unidades administrativas cuya información cargada en el SIPOT se ha revisado.</t>
  </si>
  <si>
    <t>Mide el porcentaje de revisión de la información que las áreas del INAI cargan en el SIPOT.</t>
  </si>
  <si>
    <t xml:space="preserve">(Número de áreas que cargan información/ Número de áreas revisadas) * 100
</t>
  </si>
  <si>
    <t>El respaldo documental consiste en todas las constancias que se generan con motivo de la carga de información que realizan las unidades administrativas, el cual se ubica en los archivos del INAI (SIPOT)</t>
  </si>
  <si>
    <t>La áreas del INAI realizan las actividades respecto de las cuales, se generan las obligaciones de transparencia.</t>
  </si>
  <si>
    <t>GO13</t>
  </si>
  <si>
    <t>8.3 Actualización de la página web del INAI, respecto de la información a cargo de la DGAJ.</t>
  </si>
  <si>
    <t>Porcentaje de carga de información que por ley debe incluirse en la página web del INAI</t>
  </si>
  <si>
    <t>Mide el porcentaje de revisión de la información que la DGAJ publica en la página web del INAI.</t>
  </si>
  <si>
    <t xml:space="preserve">(Número de políticas de transparencia proactivas que deben realizarse en la página web del INAI/ Número de políticas de transparencia proactivas cargadas en la página del INAI) * 100
</t>
  </si>
  <si>
    <t>El respaldo documental y electrónico consiste en la  todas las constancias que se generan con motivo de la carga de información que la DGAJ carga en la página web del INAI.</t>
  </si>
  <si>
    <t>La legislación prevea la inclusión de información.
Que el INAI establezca políticas diseñadas para incentivar, y promover la reutilización de información considerando la demanda de la sociedad.</t>
  </si>
  <si>
    <t>GOA14</t>
  </si>
  <si>
    <t>8.4  Carga, revisión y/o actualización de la información en el SIPOT que administra la Dirección General de Asuntos Jurídicos.</t>
  </si>
  <si>
    <t>Porcentaje de obligaciones que la DGAJ ha cargado.</t>
  </si>
  <si>
    <t xml:space="preserve">Mide el porcentaje de la información cargada en el SIPOT por parte de la  DGAJ. </t>
  </si>
  <si>
    <t xml:space="preserve">(Número de obligaciones que deben cargarse en el SIPOT por la DGAJ/ Número de obligaciones cargadas) * 100
</t>
  </si>
  <si>
    <t>El respaldo documental consiste en todas las constancias que se generan con motivo de la carga de información que realiza la DGAJ respecto de las obligaciones de transparencia que le corresponden, el cual se ubica en el archivo de trámite de la Dirección General de Asuntos Jurídicos y  del INAI (SIPOT).</t>
  </si>
  <si>
    <t>La DGAJ realizan las actividades respecto de las cuales, se generan las obligaciones de transparencia.</t>
  </si>
  <si>
    <t>Dirección General de Gestión de Información y Estudios</t>
  </si>
  <si>
    <t>Contribuir a promover el pleno ejercicio de los derechos de acceso a la información y de protección de datos personales, así como la transparencia y apertura de las instituciones públicas a través de la adopción de Modelos de Gestión Documental.</t>
  </si>
  <si>
    <t>Tasa de variación promedio de las calificaciones de los componentes “Índice Global de Cumplimiento en los Portales de Transparencia” e “Índice Global de Calidad de las Respuestas Otorgadas a las Solicitudes de Acceso a la Información” del Indicador Compuesto del Cumplimiento de Obligaciones de Transparencia (ICCOT) de los sujetos obligados que adoptaron el Sistema Institucional de Archivos.</t>
  </si>
  <si>
    <t>Mide la variación de la calificación promedio del año actual otorgada a los sujetos obligados que adoptaron el Sistema Institucional de Archivos en temas específicos de cumplimiento de las obligaciones en los portales de transparencia así como en respuestas otorgadas a las solicitudes de acceso a la información del Indicador Compuesto del Cumplimiento de Obligaciones de Transparencia (ICCOT) con respecto a la calificación promedio del año anterior de los sujetos obligados que adoptaron el Sistema Institucional de Archivos. 
Este indicador permite medir en qué medida, la adopción del Sistema Institucional de Archivos contribuye a mejorar el cumplimiento de las obligaciones de transparencia con respecto al periodo anterior.</t>
  </si>
  <si>
    <t>[(CPa/CPb) - 1]*100</t>
  </si>
  <si>
    <t>Informe institucional de reporte de avance de metas en resguardo de la Dirección General de Gestión de la Información y Estudios</t>
  </si>
  <si>
    <t xml:space="preserve">El marco jurídico en materia de gestión documental y archivos se complemente con la nueva Ley General de Archivos la cual se encuentra en proyecto.
</t>
  </si>
  <si>
    <t>El indicador se reportó sin avance en 2018 debido a que al momento de generar el reporte se cuenta con los resultados definitivos del IGCP 2017 y 2018, no obstante sólo se cuenta con el IGCR del año 2018, en virtud de que el cálculo para el año 2017 se realizó con una muestra de 20 sujetos obligados que no contemplan al INAI, TEPJF, ASF, GACM, IMPI y SCT, sujetos obligados que adoptaron  Modelos de Gestión Documental. En este sentido, no es posible calcular la tasa de variación promedio de las calificaciones de los componentes “Índice Global de Cumplimiento en los Portales de Transparencia” e “Índice Global de Calidad de las Respuestas Otorgadas a las Solicitudes de Acceso a la Información” del Indicador Compuesto del Cumplimiento de Obligaciones de Transparencia (ICCOT) de los sujetos obligados que adoptaron el Sistema Institucional de Archivos por lo que la primera medición se realizará en 2019.</t>
  </si>
  <si>
    <t xml:space="preserve">Los sujetos obligados realizan una gestión documental y organización de archivos de forma óptima. </t>
  </si>
  <si>
    <t xml:space="preserve">Porcentaje de sujetos obligados que derivado de la adopción del MGD-RTA  aplican buenas prácticas en materia de gestión documental </t>
  </si>
  <si>
    <t>Mide el número de sujetos obligados que derivado de la adopción del MGD-RTA (Modelo de Gestión Documental de la Red de Transparencia y Acceso a la Información) normalizan los procesos de gestión documental y archivo para contribuir y garantizar la adecuada creación, tratamiento, conservación, acceso y control de los documentos, con la finalidad de facilitar el acceso a la información y el gobierno abierto de los sujetos obligados.</t>
  </si>
  <si>
    <t xml:space="preserve">(No. de Sujetos Obligados que a través del MGD-RTA aplican buenas prácticas para una adecuada gestión documental y organización de archivos/No. de Sujetos Obligados que adoptan el MGD-RTA para una adecuada gestión documental y organización de archivos) X 100 </t>
  </si>
  <si>
    <t>Reportes del Sistema de Autoevaluación del Modelo de Gestión Documental MGD-RTA  en resguardo de la Dirección General de Gestión de la Información y Estudios</t>
  </si>
  <si>
    <t>Los sujetos obligados acceden al siguiente nivel de cumplimiento de la implementación del Modelo de Gestión Documental MGD-RTA.</t>
  </si>
  <si>
    <t>El valor de línea base fue establecido con base en los resultados obtenidos durante la fase piloto, es decir que al cierre del ejercicio 2016 de tiene que 4 de los 5 Sujetos Obligados considerados en la fase piloto aplicaron mejores prácticas para una adecuada gestión documental y organización de archivos, lo que representa el 80%. Cabe mencionar que dicho valor se actualizará al cierre del ejercicio 2017</t>
  </si>
  <si>
    <t>Estrategia de vinculación nacional y agenda internacional del INAI en materia de gestión documental y administración de archivos ejecutada.</t>
  </si>
  <si>
    <t>Porcentaje de cumplimiento de la estrategia de vinculación nacional e internacional del INAI en materia de gestión documental y administración de archivos.</t>
  </si>
  <si>
    <t>Mide las acciones de vinculación realizadas con base en la estrategia nacional e internacional del INAI en materia de gestión documental y administración de archivos; dichas acciones tienen el fin de fortalecer los vínculos en la materia con organismos nacionales e internacionales.</t>
  </si>
  <si>
    <t>(Acciones de vinculación realizadas / acciones de vinculación autorizadas) X 100</t>
  </si>
  <si>
    <t>Informes de acciones de vinculación ejecutadas por parte de la DGGIE de acuerdo a los informes de avance de metas en resguardo de la Dirección General de Gestión de la Información y Estudios.</t>
  </si>
  <si>
    <t>Las redes de conocimiento que son consolidadas permiten el intercambio de mejores prácticas, investigaciones, diálogos con expertos y el fortalecimiento de la imagen institucional en el ámbito archivístico a nivel nacional e internacional.</t>
  </si>
  <si>
    <t>Se mantiene como meta el mismo valor del año base.</t>
  </si>
  <si>
    <t>Modelo de gestión documental implementado</t>
  </si>
  <si>
    <t xml:space="preserve">Porcentaje de sujetos obligados que adoptan el MGD-RTA y cumplen el nivel INICIAL del Modelo </t>
  </si>
  <si>
    <t>Se mide a través del informe que genera el Sistema de Autoevaluación del MGD-RTA para cada uno de los sujetos obligados que participan en la implementación de dicho Modelo.
La encuesta de autoevaluación referida, se encuentra diidida en tres niveles: inicial, intermedio y avanzado. Cada uno de estos niveles representa a su vez una de las guías de implementación desarrolladas en el MGD y contiene una tabla de preguntas.</t>
  </si>
  <si>
    <t>(No. de sujetos obligados que adoptan el MGD-RTA y cumplen el nivel INICIAL del Modelo/No. de sujetos obligados que adoptan el Modelo de Gestión Documental de la RTA) X 100</t>
  </si>
  <si>
    <t>Reportes del Sistema de Autoevaluación del MGD-RTA a cargo de la Dirección de Gestión Documental de la DGGIE. 
Para conocer más a fondo el MGD-RTA se puede consultar los siguientes sitios: http://mgd.redrta.org/mgd/site/edic/base/port/inicio.html 
http://modelogestiondocumental.inai.org.mx/SitePages/Comments.aspx
Los niveles pueden ser consultados en la sección II. Encuesta de autoevaluación del siguiente portal: http://mgd.redrta.org/anexo-i-informe-de-diagnostico/mgd/2015-01-19/100247.html</t>
  </si>
  <si>
    <t>Los sujetos obligados mejoran continuamente sus prácticas con base en el MGD-RTA</t>
  </si>
  <si>
    <t>Organización de seminarios y eventos en gestión documental.</t>
  </si>
  <si>
    <t>Porcentaje de satisfacción en la organización de seminarios y eventos en gestión documental.</t>
  </si>
  <si>
    <t>Mide el porcentaje de satisfacción de los asistentes a seminarios y eventos organizados por el INAI, que tienen como fin proporcionar elementos metodológicos para una mejor organización de documentos y archivos</t>
  </si>
  <si>
    <t>(Número de asistentes encuestados con opinión positiva de los eventos N / Número de asistentes encuestados de los eventos N ) X 100</t>
  </si>
  <si>
    <t xml:space="preserve">Encuestas de satisfacción sobre foros y seminarios realizados por el INAI que organiza la DGGIE (Bajo resguardo de la Dirección de Gestión Documental de la DGGIE) </t>
  </si>
  <si>
    <t>Los participantes aplican el conocimiento adquirido en los seminarios y eventos en gestión documental.</t>
  </si>
  <si>
    <t>2014 es el año de la primera medición del indicador.</t>
  </si>
  <si>
    <t>Colaboraciones con organismos nacionales e internacionales en el ámbito de la gestión documental y archivos.</t>
  </si>
  <si>
    <t>Número de adhesiones y/o renovaciones a organismos nacionales e internacionales realizadas.</t>
  </si>
  <si>
    <t>Mide el número de adhesiones y/o renovaciones a organismos nacionales e internacionales generadoras de conocimiento en gestión documental,  que tienen como fin buscar eficiencia en prácticas de organización en la materia</t>
  </si>
  <si>
    <t>Número de adhesiones y/o renovaciones realizadas</t>
  </si>
  <si>
    <t>Informe de adhesiones y/o renovaciones formalizadas por parte de la DGGIE, de acuerdo a los informes de avance de metas (Bajo resguardo de la Dirección de Estudios de la DGGIE)</t>
  </si>
  <si>
    <t>Los organismos nacionales e internacionales aprovechan el desarrollo de conocimiento del INAI en materia de gestión documental.</t>
  </si>
  <si>
    <t>2015 es el año de la primera medición del indicador.</t>
  </si>
  <si>
    <t>Se realizó la renovación con ICA (International Counsil on Archives)  28/02/2020.</t>
  </si>
  <si>
    <t>Presentación de convenios de colaboración interinstitucional en materia de gestión documental y archivos.</t>
  </si>
  <si>
    <t>Número de convenios interinstitucionales en materia de gestión documental y archivos presentados al Pleno del Instituto.</t>
  </si>
  <si>
    <t>Mide el número de convenios presentados al pleno, para la vinculación con organismos e instituciones expertas en materia de gestión documental y archivos.</t>
  </si>
  <si>
    <t>Número de convenios presentados al Pleno para su aprobación</t>
  </si>
  <si>
    <t>Informe de convenios presentados al Pleno por parte de la DGGIE, de acuerdo a los informes de avance de metas (Bajo resguardo de la Dirección de Estudios de la DGGIE)</t>
  </si>
  <si>
    <t>Las instituciones que firman convenios de colaboración en materia de gestión documental y archivos aprovechan los beneficios establecidos en dichos documentos.</t>
  </si>
  <si>
    <t>Participación en foros y eventos de gestión documental</t>
  </si>
  <si>
    <t>Porcentaje de participaciones en foros y eventos.</t>
  </si>
  <si>
    <t>Mide el porcentaje de participaciones en foros y eventos de interés para el Instituto, que tienen como fin buscar eficiencia en prácticas de organización en materia de gestión documental y archivos</t>
  </si>
  <si>
    <t xml:space="preserve">(Número de participaciones en eventos / Número de participaciones en eventos autorizadas por el Instituto) X 100 </t>
  </si>
  <si>
    <t xml:space="preserve">Informe de participaciones en foros y eventos por parte de la DGGIE, de acuerdo a los informes de avance de metas
A cargo de la DGGIE. </t>
  </si>
  <si>
    <t>El conocimiento proporcionado en los foros y eventos de gestión documental es innovadora y trascendental para el INAI.</t>
  </si>
  <si>
    <t>En el marco del SNT se impartió el Curso-taller "Principios y deberes de los sujetos obligados para el cumplimiento del marco normativo en materia de gestión documental y administración de archivos" en los siguientes órganos garantes:
1) Quintana Roo, Chetumal, en el Instituto de Transparencia y Acceso a la Información Pública de Quintana Roo (IDAIPQROO) el 18 de febrero de 2020.
2) Nuevo León, Monterrey, en la Comisión de Transparencia y Acceso a la Información del Estado de Nuevo León (CETAINL) el 2 de marzo de 2020.
3) Veracruz, Xalapa, en el Instituto Veracruzano de Acceso a la Información y Protección de Datos Personales (IVAI),  el 5 de marzo de 2020.
Adicionalmente se participò en las siguientes comisiones:
4) Morelos, Cuernavaca. "Primera Jornada para la creación del Archivo de la Verdad del Estado de Morelos" en fecha 17 de enero de 2020.
5) Jalisco, Guadalajara. "Reunión de la Ley de Archivos del Estado de Jalisco" en fecha 10 de febrero de 2020.
6) Jalisco, Guadalajara. "Reunión de la Ley de Archivos del Estado de Jalisco" en fecah 6 de marzo de 2020.</t>
  </si>
  <si>
    <t>Realización de estudios y proyectos normativos  en materia de gestión documental</t>
  </si>
  <si>
    <t>Porcentaje de estudios y proyectos normativos realizados.</t>
  </si>
  <si>
    <t xml:space="preserve">Mide el porcentaje de  estudios y proyectos normativos realizados en materia de gestión documental y archivos,  tendientes a eficientar los mecanismos para proporcionar un mejor acceso a la información </t>
  </si>
  <si>
    <t>(Número de  estudios y proyectos normativos realizados / Número de estudios y proyectos normativos programados)*100</t>
  </si>
  <si>
    <t xml:space="preserve">Reporte de la DGGIE del número de  estudios y proyectos normativos realizados, de acuerdo a los informes de avance de metas (A cargo de la Dirección de Estudios de la DGGIE). </t>
  </si>
  <si>
    <t>Los estudios y proyectos normativos son consultados por público externo al INAI y es útil para atender sus necesidades.</t>
  </si>
  <si>
    <t>Análisis y revisión de legislaciones locales en materia de archivos</t>
  </si>
  <si>
    <t>Número de legislaciones locales revisadas y analizadas</t>
  </si>
  <si>
    <t>Mide el número de legislaciones o normatividad local (estatal) en materia de archivos</t>
  </si>
  <si>
    <t>Número de legislaciones locales revisadas</t>
  </si>
  <si>
    <t>Reporte de la DGGIE del número de  legislaciones locales revisadas y analizadas de acuerdo a los informes de avance de metas (A cargo de la Dirección de Estudios de la DGGIE).</t>
  </si>
  <si>
    <t>Las legislaciones locales son armonizadas con la Ley de Archivos vigente a nivel nacional.</t>
  </si>
  <si>
    <t xml:space="preserve">Se realizaron los análisis de las legislaciones locales en materia de archivos de los estados de: 1. Baja California, 2. Chiapas y 3. Estado de México.
</t>
  </si>
  <si>
    <t>Organización y conservación de Archivos del INAI</t>
  </si>
  <si>
    <t>Porcentaje de acciones de organización y conservación de archivos</t>
  </si>
  <si>
    <t>Mide el porcentaje de acciones realizadas para asegurar la organización y conservación de los archivos del INAI,con base en el Plan Anual de Desarrollo Archivístico (PADA)</t>
  </si>
  <si>
    <t xml:space="preserve">(Número de acciones de organización y conservación de archivos realizadas / Número de acciones de organización y conservación de archivos previstas en el PADA) X 100 </t>
  </si>
  <si>
    <t xml:space="preserve">Informe Anual del PADA (a cargo de la Dirección de Gestión Documental) </t>
  </si>
  <si>
    <t>Los sujetos obligados toman como referente la administración y conservación de los archivos del INAI.</t>
  </si>
  <si>
    <t>Socialización del Modelo de Gestión Documental de la RTA (MGD-RTA) entre los nuevos sujetos obligados</t>
  </si>
  <si>
    <t xml:space="preserve">Porcentaje de avance en las acciones de socialización del Modelo de Gestión Documental de la RTA en los sujetos obligados participantes 
</t>
  </si>
  <si>
    <t>Mide el porcentaje de avance en las acciones de socialización del MGD-RTA en los sujetos obligados participantes, que tiene como fin mejorar los mecanismos de organización de documentos y archivos</t>
  </si>
  <si>
    <t>(Número de acciones de socialización del MGD-RTA realizadas en los sujetos obligados participantes/Número de acciones de socialización del MGD-RTA programadas en los sujetos obligados participantes en el MGD de la RTA) X 100</t>
  </si>
  <si>
    <t xml:space="preserve">Reportes de actividades de las acciones de socialización del MGD-RTA que realiza la DGGIE, de acuerdo a los informes de avance de metas (a cargo de la Dirección de Gestión Documental de la DGGIE) </t>
  </si>
  <si>
    <t>Las autoridades de los sujetos obligados participantes involucran a las áreas en la implantación del Modelo de Gestión Documental de la RTA</t>
  </si>
  <si>
    <t xml:space="preserve">La meta consiste en socializar con 5 Sujetos Obligados  más y proporcionar seguimiento a los 5 del año anterior. Razón por la cuál la meta programada se mantiene igual </t>
  </si>
  <si>
    <t>Realización de actividades derivadas de las adhesiones, renovaciones y convenios.</t>
  </si>
  <si>
    <t>Porcentaje de avance de las actividades programadas derivadas de las adhesiones, renovaciones y convenios.</t>
  </si>
  <si>
    <t>Mide el porcentaje de avance de las actividades programadas derivadas de las adhesiones, renovaciones y/o convenios que ha realizado el INAI en materia de gestión de la información y administración de los archivos.</t>
  </si>
  <si>
    <t>(Número de actividades realizadas / Número de actividades programadas) * 100</t>
  </si>
  <si>
    <t>Informe de las actividades realizadas que se deriven de las adhesiones, renovaciones y convenios celebrados por el INAI en materia de gestión documental y administración de archivos en resguardo de la Dirección General de Gestión de la Información y Estudios.</t>
  </si>
  <si>
    <t>Indicador de nueva creación. El valor de la línea base se establecerá al cierre del ejercicio 2019 debido a que se trata de la primera medición del indicador</t>
  </si>
  <si>
    <t>Realización de acciones derivadas de la aprobación de la Ley General de Archivos hacia los organismos garantes estatales y nuevos sujetos obligados</t>
  </si>
  <si>
    <t>Porcentaje de avance en las acciones de difusión y capacitación a los Órganos Garantes Estatales y sujetos obligados para el cumplimiento de la Ley General de Archivos.</t>
  </si>
  <si>
    <t>Mide el porcentaje de acciones de difusión y capacitación a los Órganos Garantes Estatales y sujetos obligados para el cumplimiento de la Ley General de Archivos.</t>
  </si>
  <si>
    <t>(Número de acciones realizadas / Número de acciones  programadas) X 100</t>
  </si>
  <si>
    <t>Reporte de la DGGIE del número de acciones de difusión y capacitación realizados con base en los cronogramas específicos en resguardo de la Dirección General de Gestión de la Información y Estudios.</t>
  </si>
  <si>
    <t>Los organismos garantes y sujetos obligados que son capacitados aplican el conocimiento adquirido</t>
  </si>
  <si>
    <t>Conformación del Archivo Histórico del INAI</t>
  </si>
  <si>
    <t>Porcentaje de avance de las actividades para la conformación del Archivo Histórico del INAI</t>
  </si>
  <si>
    <t>Mide el porcentaje de avance de las actividades programadas para conformar el Archivo Histórico del INAI</t>
  </si>
  <si>
    <t>(Actividades realizadas / Actividades programadas) * 100</t>
  </si>
  <si>
    <t>Reporte timestral de la DGGIE del avance programático del proyecto en resguardo de la Dirección General de Gestión de la Información y Estudios.</t>
  </si>
  <si>
    <t>El público en general consulta el Archivo Histórico del INAI</t>
  </si>
  <si>
    <t>Conformación del Centro de Documentación Especializado en Transparencia, Acceso a la Información y Protección de Datos Personales</t>
  </si>
  <si>
    <t>Porcentaje de avance de las actividades para la conformación del Centro de Documentación Especializado en Transparencia, Acceso a la Información y Protección de Datos Personales</t>
  </si>
  <si>
    <t>Mide el porcentaje de avance de las actividades programadas para la conformación del Centro de Documentación Especializado en Transparencia, Acceso a la Información y Protección de Datos Personales</t>
  </si>
  <si>
    <t>El público en general utiliza los servicios del Centro de Documentación Especializado en Transparencia, Acceso a la Información y Protección de Datos Personales</t>
  </si>
  <si>
    <t xml:space="preserve">Dirección General de Evaluación </t>
  </si>
  <si>
    <t>Contribuir a garantizar el óptimo cumplimiento  de los derechos de acceso a la información pública y  protección de datos personales a través del desarrollo de un marco regulatorio y de procedimientos que propicien la observancia plena de las obligaciones de transparencia y acceso a la información en sus diferentes dimensiones por parte de los sujetos obligados</t>
  </si>
  <si>
    <t>Índice de aumento y dispersión del Índice Compuesto del Cumplimiento de Obligaciones de Transparencia (ICCOT)</t>
  </si>
  <si>
    <t>Mide la evolución del Índice Compuesto del Cumplimiento de Obligaciones de Transparencia (ICCOT) en un periodo determinado.</t>
  </si>
  <si>
    <t>IADICCOT = X͂ICCOT/σICCOT
Índice de aumento y dispersión del ICCOT</t>
  </si>
  <si>
    <t xml:space="preserve">
Informe anual del INAI que se presentará al H. Congreso de la Unión y que será publicado en el Portal Oficial del Instituto, disponible en: http://inicio.inai.org.mx/SitePages/ifai.aspx
Archivos de la Dirección General de Evaluación que obran en la carpeta compartida: DocsSol (\\red)(U:), conteniendo los resultados, por dimensión, de cada uno de los sujetos obligados verificados por parte de las Direcciones Generales de Enlace, así como los reportes de las visitas realizadas a cada una de las unidades de transparencia evaluadas</t>
  </si>
  <si>
    <t>El artículo 6o constitucional sigue vigente y sin cambios en materia de transparencia y acceso a la información pública gubernamental</t>
  </si>
  <si>
    <t>Los Sujetos Obligados del ámbito Federal internalizan sus obligaciones de transparencia en sus dimensiones: Portal de Internet, Calidad de las Respuestas, Atención prestada por la Unidad de Transparencia y Acciones de Capacitación.</t>
  </si>
  <si>
    <t>Programa de verificaciones  a los sujetos obligados del ámbito federal en el cumplimiento de sus obligaciones en la Dimensión Portales de Transparencia realizado.</t>
  </si>
  <si>
    <t>Porcentaje de sujetos obligados verificados en Dimensión Portales</t>
  </si>
  <si>
    <t>Mide  el porcentaje de sujetos obligados verificados en la Dimensión Portales de Transparencia</t>
  </si>
  <si>
    <t xml:space="preserve"> (Número de sujetos obligados verificados en la  Dimensión Unidades de Transparencia  / Total de Sujetos Obligados) * 100</t>
  </si>
  <si>
    <t xml:space="preserve">Acuerdo del Pleno del INAI mediante el cual se aprueban los dictámenes de cumplimiento y recomendaciones a los Sujetos Obligados federales correspondientes a la primera verificación de las obligaciones de transparencia en su Dimensión Portales: http://inicio.ifai.org.mx/SitePages/marcoNormativo.aspx
Memorias Técnicas de los Sujetos Obligados validadas por la Dirección General de Evaluación consultables en la carpeta compartida: 
DocsSol (\\red)(U:)
</t>
  </si>
  <si>
    <t>El Pleno del INAI aprueba el programa anual de verificación del cumplimiento de obligaciones de transparencia correspondiente al ejercicio 2020
Las Direcciones Generales de Enlace con los Sujetos Obligados del ámbito federal realizan las verificaciones a las obligaciones de transparencia
Las Direcciones Generales de Enlace remiten Memorias Técnicas de la verificación de portales a la DGE para su validación, generan recomendaciones y aplican correctamente el procedimiento de verificación establecido en el marco normativo
La tecnología de la PNT funciona continuamente y con estabilidad</t>
  </si>
  <si>
    <t>Programa de verificaciones  a los sujetos obligados del ámbito federal en el cumplimiento de sus obligaciones en la Dimensión  Respuestas a Solicitudes de Información realizado.</t>
  </si>
  <si>
    <t xml:space="preserve">Porcentaje de sujetos obligados verificados en la Dimensión Respuestas a Solicitudes de Información </t>
  </si>
  <si>
    <t xml:space="preserve">Mide el porcentaje de sujetos obligados verificados en la Dimensión Respuestas a Solicitudes de Información </t>
  </si>
  <si>
    <t>(Número de sujetos obligados verificados en la Dimensión  Respuestas a Solicitudes de Información  / Total de Sujetos Obligados) * 100</t>
  </si>
  <si>
    <t xml:space="preserve">Informes de resultados presentado al Pleno del INAI  de la valoración de obligaciones en la Dimensión Respuestas a Solicitudes de Información : http://inicio.ifai.org.mx/SitePages/ifai.aspx
Cédulas de resultados de cada sujeto obligado de la verificación de la Dimensión Respuestas a Solicitudes de Información validadas por la Dirección General de Evaluación consultables en la carpeta compartida: 
DocsSol (\\red)(U:)
</t>
  </si>
  <si>
    <t xml:space="preserve">El Pleno del INAI aprueba el programa anual de verificación del cumplimiento de obligaciones de transparencia correspondiente al ejercicio 2020
Las Direcciones Generales de Enlace con los Sujetos Obligados del ámbito federal realizan las verificaciones a las obligaciones de transparencia
correspondientes a la Dimensión Respuestas a Solicitudes de Información
Las Direcciones Generales de Enlace remiten Cédulas de resultados de cada sujeto obligado de la verificación de la Dimensión Respuestas a Solicitudes de Información  a la DGE para su validación
La tecnología de la PNT funciona continuamente y con estabilidad
</t>
  </si>
  <si>
    <t>Programa de verificaciones  a los sujetos obligados del ámbito federal en el cumplimiento de sus obligaciones en la Dimensión Unidades de Transparencia realizado.</t>
  </si>
  <si>
    <t xml:space="preserve">Porcentaje de sujetos obligados verificados en la  Dimensión Unidades de Transparencia </t>
  </si>
  <si>
    <t xml:space="preserve">Mide el porcentaje de sujetos obligados verificados en la Dimensión   Unidades de Transparencia </t>
  </si>
  <si>
    <t>(Número de sujetos obligados verificados en la Dimensión Unidades de Transparencia   / Total de Sujetos Obligados) * 100</t>
  </si>
  <si>
    <t xml:space="preserve">Informes de resultados presentado al Pleno del INAI  de la valoración de obligaciones en la Dimensión Unidades de Transparencia: http://inicio.ifai.org.mx/SitePages/ifai.aspx
Cuestionarios de cada sujeto obligado de la verificación de la Dimensión Unidades de Transparencia validadas por la Dirección General de Evaluación consultables en la carpeta compartida: 
DocsSol (\\red)(U:)
</t>
  </si>
  <si>
    <t>El Pleno del INAI aprueba el programa anual de verificación del cumplimiento de obligaciones de transparencia correspondiente al ejercicio 2020
Las Direcciones Generales de Enlace con los Sujetos Obligados del ámbito federal realizan las verificaciones a las obligaciones de transparencia
correspondientes a la Dimensión Unidades de Transparencia
Las Direcciones Generales de Enlace remiten Reporte de resultados de cada sujeto obligado de la verificación de la Dimensión Unidades de Transparencia a la DGE para su validación</t>
  </si>
  <si>
    <t>En la medida que el concurso público mediante el cual se licitó el contrato del "Estudio de campo sobre las condiciones en que los particulares ejercen su derecho de acceso a la información en las Unidades de Transparencia de los sujetos obligados federales con el fin de establecer una línea base del Índice Global de Desempeño de las Unidades de Transparencia" se declaró desierto en el año 2018, no hubo proveedor que pudiera entregar resultados del mismo. 
La línea base se genera en 2019, en virtud de ser el primer reporte de resultados disponible.</t>
  </si>
  <si>
    <t>Programa de verificaciones  a los sujetos obligados del ámbito federal en el cumplimiento de sus obligaciones en la Dimensión Acciones de Capacitación realizado.</t>
  </si>
  <si>
    <t>Porcentaje de sujetos obligados verificados en la  Dimensión Acciones de Capacitación</t>
  </si>
  <si>
    <t xml:space="preserve">Mide el porcentaje de sujetos obligados verificados en la Dimensión Acciones de Capacitación </t>
  </si>
  <si>
    <t>(Número de sujetos obligados verificados en la Dimensión Acciones de Capacitación  / Total de Sujetos Obligados) * 100</t>
  </si>
  <si>
    <t>Archivos de la Dirección General de Evaluación.
Cédulas de verificación recopiladas.
En la carpeta compartida: 
DocsSol (\\red)(U:)</t>
  </si>
  <si>
    <t>La Dirección General de Capacitación cumple con su programa anual de capacitación
La Dirección General de Capacitación entrega sus bases de datos a la Dirección General de Evaluación en tiempo y forma</t>
  </si>
  <si>
    <t>Como consecuencia de no contar con los datos necesarios para realizar la valoración correspondiente a 2018, la línea base podrá ser generada hasta 2019.</t>
  </si>
  <si>
    <t>Padrón de Sujetos Obligados actualizado.</t>
  </si>
  <si>
    <t xml:space="preserve">Porcentaje de actualización de Sujetos Obligados federales </t>
  </si>
  <si>
    <t>Valora el porcentaje de Sujetos Obligados actualizados en la versión consolidada del Padrón una vez que se dictamina su alta o baja</t>
  </si>
  <si>
    <t>(Número de sujetos obligados dictaminados / Total de sujetos obligados actualizados ) * 100</t>
  </si>
  <si>
    <t xml:space="preserve">Portal Institucional del INAI:
http://inicio.ifai.org.mx/SitePages/ifai.aspx
Plataforma Nacional de Transparencia en el apartado "Sujetos Obligados"
http://www.plataformadetransparencia.org.mx/web/guest/sujetos-obligados
</t>
  </si>
  <si>
    <t>Las Direcciones Generales de Enlace actualizan la relación de sujetos obligados que les corresponde atender
La Secretaría de Acceso  a la Información comunica a la Dirección General de Evaluación los dictámenes de ajuste al Padrón
La Dirección General de Tecnologías de la Información atiende las peticiones de ajustes en la Plataforma Nacional de Transparencia</t>
  </si>
  <si>
    <t>Apoyo a los organismos garantes de las Entidades Federativas en materia de cumplimientos de obligaciones emanadas del marco normativo vigente realizado.</t>
  </si>
  <si>
    <t>Porcentaje de atención de dudas de los sistemas de la Plataforma Nacional de Transparencia</t>
  </si>
  <si>
    <t xml:space="preserve">Presenta el porcentaje de solicitudes de asesorías brindadas a los organismos garantes del país </t>
  </si>
  <si>
    <t>( Número de asesorías brindadas por el INAI / Total de asesorías solicitadas al INAI  ) * 100</t>
  </si>
  <si>
    <t>Oficios o correos electrónicos de petición de asesorías remitidos por los órganos garantes, los cuales podrán ser consultados en la siguiente carpeta compartida: 
DocsSol (\\red)(U:)</t>
  </si>
  <si>
    <t>El aprendizaje resultado de las asesorías brindadas, se utiliza para dar adecuado cumplimiento a las obligaciones estipuladas en el marco normativo vigente.</t>
  </si>
  <si>
    <t xml:space="preserve">Proceso de atención de reportes estadísticos e integración de datos necesarios para elaborar el Informe Anual del INAI realizado </t>
  </si>
  <si>
    <t>Porcentaje de generación de productos estadísticos</t>
  </si>
  <si>
    <t>Mide el grado de utilización del banco estadístico del ejercicio del Derecho de Acceso a la Información (con información de la Plataforma Nacional de Transparencia, entre otras fuentes) y de los datos proporcionados por los sujetos obligados</t>
  </si>
  <si>
    <t>( PEP / PEDRP ) * 100
(Productos estadísticos generados / Productos estadísticos demandados, requeridos o programados)*100</t>
  </si>
  <si>
    <t>Archivos informáticos de la Dirección de Análisis Estadístico en carpetas compartidas
Carpeta de presentaciones y de busqueda en la base de la Plataforma Nacional de Transparencia</t>
  </si>
  <si>
    <t>Los productos estadísticos son utilizados por las Unidades Administrativas del Instituto para facilitar el análisis y diagnóstico de los sujetos obligados.</t>
  </si>
  <si>
    <t>Ejercicio del Derecho de Acceso a la Información calculado</t>
  </si>
  <si>
    <t>Grado de inconformidad de los solicitantes con las respuestas recibidas</t>
  </si>
  <si>
    <t>Mide el grado de satisfacción de los solicitantes con las respuestas obtenidas.</t>
  </si>
  <si>
    <t>(Recursos de Revisión interpuestos / Solicitudes de Información ingresadas) x 100</t>
  </si>
  <si>
    <t>Archivos informáticos de la Dirección de Análisis Estadístico en carpetas compartidas
Nombre de los archivos: Recursos de Revisión y Consultas a la base de datos de la Plataforma Nacional de Transparencia.</t>
  </si>
  <si>
    <t>Los medios de impugnación satisfacen las demandas de los ciudadanos en cuanto a la respuesta de la solictud de la ifromación.</t>
  </si>
  <si>
    <t>GAC9</t>
  </si>
  <si>
    <t>Proceso atención de las solicitudes de información pública por parte de los Sujetos Obligados del Orden Federal calculado</t>
  </si>
  <si>
    <t xml:space="preserve">Índice de Acceso a la Información Pública </t>
  </si>
  <si>
    <t>Mide el porcentaje real en que los sujetos obligados atienden adecuadamente las solicitudes de información de acuerdo a la normatividad en materia de transparencia y acceso a la información, aun cuando se interpongan recursos de revisión en su contra.</t>
  </si>
  <si>
    <t>IAI = [ 1 -  ( ( RRe + RRse ) / Sip ) ]</t>
  </si>
  <si>
    <t>Archivos informáticos de la Dirección de Análisis Estadístico en carpetas compartidas</t>
  </si>
  <si>
    <t>Las respuestas a las solicitudes de información satisfacen a los ciudadanos que las realizaron.</t>
  </si>
  <si>
    <t>Desarrollo de las herramientas técnico normativas que harán posible la verificación de las obligaciones de transparencia en su Dimensión Portales</t>
  </si>
  <si>
    <t>Porcentaje de herramientas desarrolladas en la Dimensión Portales</t>
  </si>
  <si>
    <t>Mide el porcentaje de herramientas técnico normativas que son necesarias para realizar la verificación de las obligaciones de transparencia en su Dimensión Portales</t>
  </si>
  <si>
    <t>(Suma de Herramientas desarrolladas / Total de Herramientas necesarias para verificar cumplimiento de obligaciones en su Dimensión Portales ) * 100</t>
  </si>
  <si>
    <t xml:space="preserve">El Pleno del INAI aprueba el Programa Anual de Verificación 2020.
En caso de desarrollarse una herramienta en línea la verificación de las obligaciones de transparencia, el proveedor la entrega en tiempo y forma.
El Sistema de Portales de Obligaciones de Transparencia (SIPOT) funciona adecuadamente durante el proceso de verificación.
</t>
  </si>
  <si>
    <t>El Plan Anual de Verificacion 2020, publicado en el DOF el 13 de febrero de 2020, instruyó el inicio de verificación de portales en el mes de marzo, por lo que fue necesario desarrollar la totalidad de las herramientas durante el primer trimestre del año:
•  Guía para realizar verificaciones de portales 
• Consideraciones para la verificación de las obligaciones de transparencia 
• Memoria Técnica de Verificación y/o herramienta de gestión en línea
• Tabla de actualización y conservación de la información con periodos a verificar
• Formato de asignación de sujetos obligados a verificadores
• Ruta crítica del proceso de verificación</t>
  </si>
  <si>
    <t>Desarrollo de las herramientas técnico normativas que harán posible la verificación de las obligaciones de transparencia en su Dimensión  Respuesta a Solicitudes de Información</t>
  </si>
  <si>
    <t>Porcentaje de herramientas desarrolladas en la Dimensión Solicitudes de Información</t>
  </si>
  <si>
    <t>Mide el porcentaje de herramientas técnico normativas que son necesarias para realizar la verificación de las obligaciones de transparencia en su Dimensión Respuesta a Solicitudes de Información</t>
  </si>
  <si>
    <t>( Suma de Herramientas desarrolladas / Total de Herramientas necesarias para verificar cumplimiento de obligaciones en su Dimensión  Respuesta a Solicitudes de Información ) * 100</t>
  </si>
  <si>
    <t xml:space="preserve">El Pleno del INAI aprueba el Plan Anual de Verificación 2020.
El Sistema de Registro de Solicitudes de Información Pública y Datos Personales funciona adecuadamente durante el proceso de verificación.
</t>
  </si>
  <si>
    <t>Desarrollo de las herramientas técnico normativas que harán posible la verificación de las obligaciones de transparencia en su Dimensión  Unidades de Transparencia</t>
  </si>
  <si>
    <t>Porcentaje de herramientas desarrolladas en la Dimensión Unidades de Transparencia</t>
  </si>
  <si>
    <t>Mide el porcentaje de herramientas técnico normativas que son necesarias para realizar la verificación de las obligaciones de transparencia en su Dimensión  Unidades de Transparencia</t>
  </si>
  <si>
    <t>(Suma de Herramientas desarrolladas / Total de Herramientas necesarias para verificar cumplimiento de obligaciones en su Dimensión  Unidades de Transparencia ) * 100</t>
  </si>
  <si>
    <t>Archivos de la Dirección General de Evaluación.
Cédulas de verificación recopiladas.
En la carpeta compartida:
DocsSol (\\red)(U:)</t>
  </si>
  <si>
    <t>Desarrollo de las herramientas técnico normativas que harán posible la verificación de las obligaciones de transparencia en su Dimensión  Acciones de Capacitación</t>
  </si>
  <si>
    <t>Porcentaje de herramientas desarrolladas en la Dimensión Acciones de Capacitación</t>
  </si>
  <si>
    <t>Mide el porcentaje de herramientas técnico normativas que son necesarias para realizar la verificación de las obligaciones de transparencia en su Dimensión  Acciones de Capacitación</t>
  </si>
  <si>
    <t>( Suma de Herramientas desarrolladas / Total de Herramientas necesarias para verificar cumplimiento de obligaciones en su Dimensión  Acciones de Capacitación ) * 100</t>
  </si>
  <si>
    <t>El Pleno del INAI aprueba el programa anual de capacitación</t>
  </si>
  <si>
    <t>Seguimiento a la actualización de los sujetos obligados en el Padrón</t>
  </si>
  <si>
    <t>Porcentaje de cobertura de seguimiento</t>
  </si>
  <si>
    <t>Refiere el porcentaje de Direcciones Generales de Enlace a las que se realiza seguimiento de actualización de Dictámenes de Sujetos Obligados</t>
  </si>
  <si>
    <t>(Direcciones Generales de Enlace consultadas / Total de Direcciones Generales de Enlace) * 100</t>
  </si>
  <si>
    <t>Archivos de la Dirección General de Evaluación.
Cédulas de verificación recopiladas.
En la carpeta compartida: CAI-DGS(\\red)(Y:)/DGE</t>
  </si>
  <si>
    <t>Las Direcciones Generales de Enlace realizan seguimiento permanente a la condición de los Sujetos Obligados registrados en el correspondiente Padrón 
Las Direcciones Generales de Enlace monitorean permanentemente aquellos organismos que podrían cumplir las características establecidas en el marco normativo vigente para ser considerado sujeto obligado al cumplimientos de las LGTAIP y LFTAIP</t>
  </si>
  <si>
    <t>Se consultó a las cinco direcciones generales de enlace respecto de los cambios que se le realizó al padrón de sujetos obligados.</t>
  </si>
  <si>
    <t>GOA6</t>
  </si>
  <si>
    <t>Identificación y atención de las dudas más recurrentes que se generan en los estados respecto al cumplimiento de las obligaciones que emanan de la LGTAIP Ley General de Transparencia, Acceso a la Información y Protección de Datos Personales.</t>
  </si>
  <si>
    <t>Porcentaje de seguimiento a dudas respecto al cumplimiento de la Ley General</t>
  </si>
  <si>
    <t>Refiere la identificación de dudas más recurrentes que se formulan al INAI sobre el cumplimiento de obligaciones de transparencia</t>
  </si>
  <si>
    <t>( Identificación de dudas por estado / Total de entidades que formularon dudas ) * 100</t>
  </si>
  <si>
    <t xml:space="preserve">Tickets registrados y respuestas en el sistema OSTICKETS: 
http://sipot.softmexico.com/
</t>
  </si>
  <si>
    <t>Los órganos garantes y/o los sujetos obligados de cada estado remiten dudas respecto del cumplimiento de obligaciones mediante el sistema OSTICKETS
http://sipot.softmexico.com/</t>
  </si>
  <si>
    <t>Se generó un documento de dudas del estado de Coahuila derivado de una duda remitida vía correo electrónico el 9 de enero de 2020.</t>
  </si>
  <si>
    <t>GOA7</t>
  </si>
  <si>
    <t>Proceso de verificación de la atención de las solicitudes en los plazos establecidos en la normatividad sistematizado</t>
  </si>
  <si>
    <t>Porcentaje de solicitudes de información atendidas oportunamente por parte de los sujeto obligados</t>
  </si>
  <si>
    <t>Mide la oportunidad en la atención a las solicitudes de información por parte de los Sujetos Obligados del Orden Federal en los plazos que marca la Ley General de Transparencia y Acceso a la Información Pública .</t>
  </si>
  <si>
    <t xml:space="preserve">(Número de solicitudes de información atendidas en tiempo/Número de solicitudes de información atendidas) x 100          </t>
  </si>
  <si>
    <t xml:space="preserve">Archivos informáticos de la Dirección de Análisis Estadístico en la carpeta compartida: Expediente por dependencia (\\red)(R:)/ </t>
  </si>
  <si>
    <t>Es factible la obtención de la información a partir de los datos disponibles en la PNT</t>
  </si>
  <si>
    <t>Se superó la meta establecida debido al esfuerzo adicional de los Sujetos Obligados, derivado de las labores de suprevisión del Instituto Nacional de Transparencia, Acceso a la Información y Protección de Datos Personales.</t>
  </si>
  <si>
    <t>GOA8</t>
  </si>
  <si>
    <t>Atención a la demanda de reportes estadísticos sobre transparencia y acceso a la información por parte de Pleno y las Secretarías del INAI, así como las Direcciones Generales de Enlace.</t>
  </si>
  <si>
    <t>Porcentaje de atención de la demanda de reportes estadísticos para la toma de decisiones</t>
  </si>
  <si>
    <t>Mide la atención por parte de la Dirección General de Evaluación de la demanda de reportes estadísticos sobre Transparencia y Ejercicio del Derecho de Acceso a la Información por parte de las instancias de decisión del INAI, y del órgano garante frente a terceros</t>
  </si>
  <si>
    <t>(Número de Reportes Estadísticos Atendidos / Número de Reportes Estadísticos Demandados)*100</t>
  </si>
  <si>
    <t>GOA9</t>
  </si>
  <si>
    <t>Publicación proactiva de información estadística sobre transparencia y acceso a la información en el ámbito federal para ser utilizada por el Sistema Nacional de Transparencia, los sujetos obligados y el público en general.</t>
  </si>
  <si>
    <t>Porcentaje de estadísticas de Transparencia y de Acceso a la Información en el ámbito federal</t>
  </si>
  <si>
    <t>Se refiere a la publicación en el portal de Internet del INAI de estadísticas que permitan conocer la situación que guarda la Transparencia y el ejercicio del Derecho de Acceso a la Información en el ámbito federal</t>
  </si>
  <si>
    <t>(Estadísticas publicadas / estadísticas programadas)*100</t>
  </si>
  <si>
    <t>Se obtiene a partir de 2017</t>
  </si>
  <si>
    <t>Se superó la meta al publicarse al menos tres reportes por mes.</t>
  </si>
  <si>
    <t>Obtención y procesamiento de los datos necesarios para elaborar el informe anual del INAI al Senado, de conformidad con las Leyes General de Transparencia y Acceso a la Información Pública y Federal de Transparencia y Acceso a la Información Pública, así como los Lineamientos para recabar la información de los sujetos obligados que permitan elaborar los informes anuales, publicados en el Diario Oficial de la Federación el 12 de febrero de 2016.</t>
  </si>
  <si>
    <t>Porcentaje de obtención y procesamiento de los datos necesarios para elaborar el Informe Anual</t>
  </si>
  <si>
    <t>Mide la integración por parte de la Dirección General de Evaluación de datos necesarios para elaborar el Informe Anual</t>
  </si>
  <si>
    <t>(Número de formatos procesados / Número de formatos aplicables)*100</t>
  </si>
  <si>
    <t>Archivos informáticos de la Dirección de Análisis Estadístico en la carpeta compartida: usuariossim(\\red)(V:)/ nombre compuesto por número de trimestre y año, por ejemplo "1er TRIMESTRE 2017"</t>
  </si>
  <si>
    <t>Se obtiene información oportuna y confiable de los sujetos obligados del ámbito federal, a partir de los formatos diseñados por la Dirección General de Evaluación para la elaboración del Informe Anual</t>
  </si>
  <si>
    <t>Se desarrolló un sistema diferente de envio de los formatos con el fin de faciliar el llenado por parte de los Sujetos Obligados y procesar mas rápido y eficientemente la información que envían al INAI.</t>
  </si>
  <si>
    <t>Obtención y actualizacion de la base de datos de solicitudes de información ingresadas y recursos interpuestos</t>
  </si>
  <si>
    <t>Actualización de la base de datos de las solicitudes de información ingresadas y recursos interpuestos</t>
  </si>
  <si>
    <t>Mide la integración y actualización por parte de la Dirección General de Evaluación de las bases de datos de solicitudes de información ingresadas y recursos de revisión interpuestos</t>
  </si>
  <si>
    <t>Número de actualizaciones mensuales a las bases de datos</t>
  </si>
  <si>
    <t>Archivos informáticos de la Dirección de Análisis Estadístico en la carpeta compartida: usuariossim(\\red)(V:)/ "Medios de impugnación, con fecha de actualización"</t>
  </si>
  <si>
    <t>Absoluta</t>
  </si>
  <si>
    <t>Por ser un indicador de nueva creación no se cuenta con año linea base. 
La línea base podrá ser generada hasta 2019.</t>
  </si>
  <si>
    <t>Las actualizaciones se realizaron conforme a lo programado.</t>
  </si>
  <si>
    <t>Actualización del sentido de la resolución de los medios de impugnación</t>
  </si>
  <si>
    <t>Actualización de base de datos de los medios de impugnación a partir de la HCOM a y SIGEMI</t>
  </si>
  <si>
    <t>Mide la integración y actualización por parte de la Dirección General de Evaluación de la base de datos de los sentidos de resolución por parte del Pleno del INAI de los medios de impugnación a partir de la HCOM y el SIGEMI</t>
  </si>
  <si>
    <t>Número de actualizaciones mensuales a la base de datos de medios de impugnación</t>
  </si>
  <si>
    <t>Dirección General de Gobierno Abierto y Transparencia</t>
  </si>
  <si>
    <t>Contribuir a promover el pleno ejercicio de los derechos de acceso a la información pública y de protección de datos personales, así como la transparencia y apertura de las instituciones públicas a través de que los organismos garantes y sujetos obligados promuevan la interacción entre las autoridades y la sociedad y generen información y conocimiento público útil.</t>
  </si>
  <si>
    <t xml:space="preserve">Índice de Gobierno Abierto </t>
  </si>
  <si>
    <t xml:space="preserve">Mide - desde una perspectiva gubernamental y ciudadana - el grado de apertura de una muestra representativa de sujetos obligados federales y locales, en dos dimensiones: transparencia y participación. El Índice de Gobierno Abierto está compuesto por dos subíndices (transparencia y participación ciudadana) los cuales, a su vez, están elaborados con base en otros subíndices.
i) El subíndice de transparencia mide el nivel de transparencia de los sujetos obligados, al evaluar los mecanismos de acceso a la información con los que cuentan, el tipo de información que ponen a disposición de los ciudadanos, y la facilidad para acceder a ella. Este subíndice cuenta con dos componentes. El primer componente es transparencia desde la perspectiva gubernamental que se construye con base en el análisis de temas como acceso a la información, transparencia activa, transparencia proactiva y datos abiertos con base en solicitudes de información y revisión de portales web. El segundo componente es de transparencia desde la perspectiva ciudadana que analiza - con base en solicitudes de información y usuarios simulados - si la información pública está disponible, es clara y completa, y se entrega de forma oportuna.
ii) El subíndice de participación ciudadana mide la existencia y el uso efectivo de los mecanismos de participación ciudadana entre los sujetos obligados. Al igual que el anterior, este subíndice cuenta también con dos componentes: uno gubernamental y otro ciudadano. El primero de ellos evalúa - con base en una revisión normativa - la existencia de mecanismos de consulta, involucramiento y colaboración ciudadana entre los sujetos obligados analizados. El segundo componente analiza la facilidad que tienen la ciudadanía para integrarse a los mecanismos de participación existentes, así como la efectividad para traducir sus demandas en acciones concretas de gobierno.
El índice de gobierno abierto se construye de la media simple de los subíndices de transparencia y participación, en una escala que va de 0 a 1.
Para mayor detalle sobre la definición del índice, véase el documento denominado "Metodología de cálculo del índice de apertura gubernamental", disponible para su consulta en: https://micrositios.inai.org.mx/gobiernoabierto/?page_id=5765 </t>
  </si>
  <si>
    <t>((Subíndice de Transparencia) + (Subíndice de Participación))/2</t>
  </si>
  <si>
    <t>Bienal</t>
  </si>
  <si>
    <t xml:space="preserve"> Informes de Resultados de la Métrica de Gobierno Abierto 2017 y 2019. Disponibles en http://micrositios.inai.org.mx/gobierno abierto/?page_id=544 y http://micrositios.inai.org.mx/gobierno abierto/?page_id=5765</t>
  </si>
  <si>
    <t xml:space="preserve">La Legislación continua dotando facultades al INAI en materia de gobierno abierto y transparencia proactiva
</t>
  </si>
  <si>
    <t>El valor de la línea base refleja el valor alcanzado por el Índice de Gobierno Abierto 2017 - con datos de 2016 - publicado en marzo de ese mismo año. Información disponible en: http://eventos.inai.org.mx/metricasga/
En este sentido, el reporte de la meta asociada a este indicador se reportará cada dos años a partir de la línea base. (2018, 2020 y así sucesivamente).</t>
  </si>
  <si>
    <t>Tasa de variación en la implementación de políticas y/o prácticas  de apertura gubernamental y transparencia proactiva</t>
  </si>
  <si>
    <t xml:space="preserve">El indicador mide con base en información generada a través del Censo Nacional de Transparencia, Acceso a la Información Pública y Protección de Datos Personales del INEGI - la variación en la implementación de políticas y/o prácticas de Gobierno Abierto y Transparencia Proactiva. Por aplicación se entiende que organismos garantes y sujetos obligados realicen una mayor diversidad de actividades de Gobierno Abierto y Transparencia Proactiva.
Esta tasa se calcula a partir de la variación promedio de la realización de acciones  de gobierno abierto y transparencia proactiva reportadas  en el Censo Nacional de Transparencia, Acceso a la Información y Protección de Datos personales del INEGI, con relación al levantamiento anterior. El indicador reporta, pues, la variación promedio en una escala porcentual ascendente.
</t>
  </si>
  <si>
    <t>((Tasa de variación promedio en la implementación de prácticas de gobierno abierto)+(Tasa de variación promedio en la implementación de prácticas de transparencia proactiva))/2</t>
  </si>
  <si>
    <t>La fuente original de información puede encontrarse en el portal del Censo Nacional de Transparencia, Acceso a la Información y Protección de Datos Personales
http://www3.inegi.org.mx/rnm/index.php/catalog/254/datafile/F25 (2016) y  https://www.inegi.org.mx/programas/cntaippdpf/2017/ (2017).</t>
  </si>
  <si>
    <t>La Legislación continua dotando facultades al INAI en materia de gobierno abierto y transparencia proactiva</t>
  </si>
  <si>
    <t>El valor de la línea base refleja el resultado del indicador anualizado durante 2017</t>
  </si>
  <si>
    <t>Los organismos garantes y sujetos obligados promueven la interacción entre las autoridades y la sociedad, y la  generación de información y conocimiento público útil a través de políticas públicas consistentes.</t>
  </si>
  <si>
    <t>Índice de aplicación de las Políticas de Gobierno Abierto y Transparencia Proactiva</t>
  </si>
  <si>
    <t xml:space="preserve">El indicador mide el nivel de cobertura de las Políticas de Gobierno Abierto y Transparencia Proactiva del INAI, así como la eficacia de los proyectos de gobierno abierto y transparencia proactiva implementados por los sujetos obligados y que se deriven de aquellas. El indicador está integrado por un componente de cobertura y uno de eficacia. Se parte de una población objetivo de 43 sujetos obligados del ámbito federal que se buscan acompañar a través de la colaboración entre INAI y la Secretaría de la Función Pública (así como de la colaboración con las Direcciones Generales de Enlace del INAI); y de 128 sujetos obligados y organismos garantes de las 31 entidades federativas y la Ciudad de México, tanto para la Política de Gobierno Abierto como para la de Transparencia Proactiva.
</t>
  </si>
  <si>
    <t xml:space="preserve">[((((Número de Instituciones con acciones en materia de Gobierno Abierto y/o Transparencia Proactiva)/((Población Objetivo de la Política de Gobierno Abierto) + (Población Objetivo de la Política de Transparencia Proactiva)))]*(Promedio de eficacia de los Proyectos de Gobierno Abierto y Transparencia Proactiva))
</t>
  </si>
  <si>
    <t>Para el reporte de este indicador se pondrá a disposición un tablero de avance y resultados sobre en el portal de Gobierno Abierto y Transparencia del INAI. Disponible en: http://micrositios.inai.org.mx/gobiernoabierto/</t>
  </si>
  <si>
    <t>Existe interés de parte de organismos garantes y sujetos obligados federales y locales de desarrollar proyectos y prácticas de gobierno abierto y transparencia proactiva en el mediano plazo</t>
  </si>
  <si>
    <t xml:space="preserve">El valor de línea base es el avance anual realizado a nivel de propósito durante 2015, primer año de medición de este indicador </t>
  </si>
  <si>
    <t>1. Política de Gobierno Abierto implementada</t>
  </si>
  <si>
    <t>Porcentaje de instituciones con acciones implementadas de la Política de Gobierno Abierto</t>
  </si>
  <si>
    <t xml:space="preserve">Mide el nivel de avance en las acciones en materia de Gobierno Abierto que realizan las instituciones que forman parte de la población objetivo. Se entenderá por acciones en materia de Gobierno Abierto, aquellos casos en los que organismos garantes y sujetos obligados:
i) Se adhieran voluntariamente a alguno de los proyectos de acompañamiento implementado por la DGGAT en materia de gobierno abierto (Cocreación Local o Modelo de Gobierno Abierto).
ii) Hayan realizado un diagnóstico institucional en materia de gobierno abierto con acompañamiento de la DGGAT.
iii) Participen en un Secretariado Técnico Local o un espacio de diálogo similar para el desarrollo de acciones de gobierno abierto con acompañamiento de la DGGAT.
iv) Hayan implementado un plan de trabajo o documento similar en materia de gobierno abierto con acompañamiento de la DGGAT.
v) Hayan estado sujeto a proceso de seguimiento y evaluación de los planes de trabajo por parte de la DGGAT.
vi) Hayan desarrollado un portal web en el que se publique información de los proyectos de gobierno abierto realizados con el acompañamiento de la DGGAT
</t>
  </si>
  <si>
    <t>((Número de instituciones con acciones en materia de Gobierno Abierto) / (Población Objetivo de la Política de Gobierno Abierto)) * 100</t>
  </si>
  <si>
    <t>Para el reporte de este indicador se pondrá a disposición un tablero de avance y resultados en el portal de Gobierno Abierto y Transparencia del INAI. Disponible en: http://micrositios.inai.org.mx/gobiernoabierto/</t>
  </si>
  <si>
    <t>Existe difusión de los componentes del Modelo de Gobierno Abierto entre los sujetos obligados del ámbito federal.
Cambios de administración en los organismos garantes o sujetos obligados no afectan el desarrollo de los proyectos de gobierno abierto en entidades federativas y municipios.</t>
  </si>
  <si>
    <t>La línea base se definió a partir de la meta anualizada realizada en 2016. Cabe insistir que, con el paso del tiempo, la Población  Objetivo de la Política de Gobierno Abierto ha tendido a incrementarse por lo que pueden existir discrepancias entre la línea base y el valor de las metas. Específicamente, durante 2016 (año en el que se realiza el cálculo de la línea base), la Población Objetivo de la Política de Gobierno Abierto fue de 99 organismos garantes y sujetos obligados locales y federales. Mientras tanto, para 2017 y 2018 la población objetivo se amplió a 171 sujetos obligados federales y locales y se prevé que se mantenga así en 2019 y 2020.</t>
  </si>
  <si>
    <t>2. Política de Transparencia Proactiva implementada</t>
  </si>
  <si>
    <t>Porcentaje de instituciones con acciones implementadas de la Política de Transparencia Proactiva y/o de los Lineamientos para determinar los catálogos y publicación de información de interés público; y para la emisión y evaluación de políticas de transparencia proactiva</t>
  </si>
  <si>
    <t>Mide el nivel de avance en las acciones de la Política de Transparencia Proactiva  y de los Lineamientos entre las instituciones que forman parte de la población objetivo. Por acciones de Transparencia Proactiva se entenderán las siguientes: 
i) Se han adherido voluntariamente a alguno de los proyectos de acompañamiento implementado por la DGGAT en materia de transparencia proactiva (intervenciones para la construcción de información útil).
ii) Han realizado un diagnóstico institucional en materia de transparencia proactiva con acompañamiento de la DGGAT.
iii) Han emitido o implementado políticas, estrategias y/o acciones de transparencia proactiva con el acompañamiento de la DGGAT, y acordes con las acciones señaladas en los Lineamientos para determinar los catálogos y publicación de información de interés público y la emisión y evaluación de políticas de transparencia proactiva; 
iv) Emitan una política de transparencia proactiva con el acompañamiento de la DGGAT (aplica sólo para organismos garantes locales).
v) Han estado sujetos a proceso de seguimiento y evaluación de las políticas, estrategias y/o acciones de transparencia proactiva por parte de la DGGAT.</t>
  </si>
  <si>
    <t>((Número de instituciones con acciones en materia de transparencia proactiva) / (Población Objetivo de la Política de Transparencia Proactiva))* 100</t>
  </si>
  <si>
    <t>Existe difusión de los componentes del Modelo de Transparencia Proactiva y de los Lineamientos en materia de interés público y transparencia proactiva entre los sujetos obligados del ámbito federal
Cambios de administración en los organismos garantes o sujetos obligados no afectan el desarrollo de los proyectos de transparencia proactiva en entidades federativas y municipios</t>
  </si>
  <si>
    <t>La línea base se definió con base en la meta anualizada realizada en 2016. Cabe insistir que, con el paso del tiempo, la Población  Objetivo de la Política de Transparencia Proactiva ha tendido a incrementarse por lo que pueden existir discrepancias entre la línea base y el valor de las metas. Específicamente, durante 2016 (año en el que se realiza el cálculo de la línea base), la Población Objetivo de la Política de Gobierno Abierto fue de 99 organismos garantes y sujetos obligados locales y federales. Mientras tanto para 2017 y 2018, la población objetivo se amplió a 171 Sujetos Obligados federales y locales y se prevé que se mantenga así en 2019 y 2020.</t>
  </si>
  <si>
    <t>1. Sensibilización sobre Gobierno Abierto y Transparencia Proactiva</t>
  </si>
  <si>
    <t>1.1. Porcentaje de cumplimiento de las actividades de sensibilización programadas y solicitadas en el periodo en materia de Gobierno Abierto y Transparencia Proactiva</t>
  </si>
  <si>
    <t>Este indicador mide el porcentaje de atención de las actividades de sensibilización programadas y solicitadas por organismos garantes y sujetos obligados (federales y locales) en materia de gobierno abierto y transparencia proactiva durante el periodo.</t>
  </si>
  <si>
    <t>((Número de actividades de sensibilización de gobierno abierto y transparencia proactiva realizadas durante el periodo)/((Número de actividades de sensibilización en  gobierno abierto y transparencia proactiva programadas en el periodo)+(Número de actividades de sensibilización en materia de gobierno abierto y transparencia proactiva solicitadas durante el periodo)))*100</t>
  </si>
  <si>
    <t>Oficios y comunicaciones electrónicas de solicitud de sensibilización, Programa de sensibilizaciones y presentaciones hechas, disponibles en la DGGAT.</t>
  </si>
  <si>
    <t>Existe interés de organismos garantes, instituciones públicas y de organizaciones de la sociedad civil por conocer e implementar acciones en materia de gobierno abierto y transparencia proactiva.</t>
  </si>
  <si>
    <t>La línea base hace referencia al porcentaje de atención de las actividades de sensibilización en materia de gobierno abierto y transparencia proactiva programadas y solicitadas durante 2016</t>
  </si>
  <si>
    <t>Durante el trimestre se llevaron a cabo cuatro sensibilizaciones en materia de gobierno abierto y transparencia proactiva que se desglosan de la siguiente manera: 
- 1 en el Estado de Colima en el marco de la iniciativa de gobierno abierto "Cocreación desde lo Local"
- 1 efectuada en el estado de Coahuila a los integrantes del Secretariado Técnico Local en la entidad y; 
- 2 talleres de sensiblización en el estado de Quintana Roo en el marco de los ejercicios de gobierno abierto.</t>
  </si>
  <si>
    <t>2. Emisión de opiniones en materia de Gobierno Abierto y Transparencia Proactiva</t>
  </si>
  <si>
    <t>2.1. Porcentaje de opiniones emitidas en materia de gobierno abierto y transparencia proactiva emitidas con respecto a las consultas formales realizadas en la materia</t>
  </si>
  <si>
    <t>Este indicador mide el porcentaje de emisión de opiniones, dictámenes u otro tipo de documentos técnicos por parte de la DGGAT que den respuesta a consultas formales recibidas por parte de organismos garantes, sujetos obligados, organizaciones de la sociedad civil, organismos internacionales u otro actor externo en materia de gobierno abierto y transparencia proactiva</t>
  </si>
  <si>
    <t>((Número de opiniones en materia de gobierno abierto y transparencia proactiva emitidas en el periodo) / (Número de consultas formales en materia de gobierno abierto y transparencia proactiva recibidas en el periodo))*100</t>
  </si>
  <si>
    <t>Oficios y comunicaciones en los que se solicita la opinión técnica de la DGGAT en materia de gobierno abierto y transparencia proactiva
Oficios y comunicaciones generados por la DGGAT en donde se incluye la opinión o dictamen técnico de respuesta generado por la Dirección General</t>
  </si>
  <si>
    <t>Existe interés de instituciones públicas y de organizaciones de la sociedad civil por implementar acciones establecidas en el marco de la Política de Gobierno Abierto
Las instituciones consideran a la DGGAT un referente técnico en la materia para solicitar una opinión experta</t>
  </si>
  <si>
    <t>La línea base hace referencia al porcentaje de atención de las consultas atendidas con respecto a las recibidas en materia de gobierno abierto y transparencia proactiva  durante 2016</t>
  </si>
  <si>
    <t xml:space="preserve">Durante el trimestre, se recibieron, atendieron y emitieron 5 consultas en materia de gobierno abierto y transparencia proactiva que se describen a continuación: 
- Se aportaron insumos para la presentación del informe anual sobre el avance e intercambio de buenas prácticas del Programa Interamericano sobre Acceso a la Información Pública, 
- Se realizaron recomendaciones y ajustes a los documentos que anteceden la instalación al STL en el estado de Colima, 
- Se elaboraron notas contextuales previas a la presentación formal del Plan de Acción Local en Chihuahua,
- Se elaboró una nota informativa respecto del número de prácticas recibidas a partir de la convocatoria para el “Reconocimiento de Prácticas Exitosas de Gobierno Abierto 2020” y;
- Se realizaron comentarios y recomendaciones en el apartado de gobierno abierto de la Guía Consultiva de Desempeño Municipal instrumentada por el INAFED. </t>
  </si>
  <si>
    <t>3. Promoción y acompañamiento de las acciones realizadas por organismos garantes y sujetos obligados en materia de gobierno abierto y transparencia proactiva</t>
  </si>
  <si>
    <t xml:space="preserve">3.1. Porcentaje de atención de las actividades de promoción y acompañamiento en materia de Gobierno Abierto y Transparencia Proactiva </t>
  </si>
  <si>
    <t>Este indicador mide el grado de atención de las actividades de promoción y acompañamiento en materia de gobierno abierto y transparencia proactiva realizadas por la DGGAT y solicitadas por sujetos obligados, organismos garantes, organizaciones de la sociedad civil, organismos internacionales y otros actores externos. Estas actividades se orientan a la implementación por parte de los actores arriba señalados de los elementos considerados en los proyectos de las Políticas de Gobierno Abierto y Transparencia Proactiva</t>
  </si>
  <si>
    <t>((Número de acciones de promoción y acompañamiento en materia de gobierno abierto y transparencia proactiva realizadas))/(Número de acciones de promoción y acompañamiento en materia de gobierno abierto y transparencia proactiva solicitadas))*100</t>
  </si>
  <si>
    <t>Para el reporte de este indicador se pondrá a disposición un tablero de avance y resultados en el sitio de Gobierno Abierto y Transparencia del INAI. Disponible en: http://micrositios.inai.org.mx/gobiernoabierto/</t>
  </si>
  <si>
    <t>Se cuenta con el apoyo de las áreas externas relevantes para cada proyecto.
Existe interés de los distintos actores por implementar proyectos de gobierno abierto y transparencia proactiva en el marco de las políticas del INAI.
Hay coordinación entre los actores para implementar proyectos de gobierno abierto y transparencia proactiva, promovidos y acompañados por el INAI.</t>
  </si>
  <si>
    <t xml:space="preserve">Durante el trimestre se realizaron 5 actividades de promoción y acompañamiento que se describen a continuación: 
- 1 reunión con personal del INAFED para apoyar las acciones relativas al gobierno abierto enmarcadas en la Guía consultiva de Desempeño Municipal;
- 1 reunión con la Unidad de Asuntos Jurídicos de la Secretaría de Gobernación para el análisis de una propuesta conjunta en materia de transparencia proactiva;
- 1 actividad de promoción realizada en la Universidad Autónoma del Estado de Tlaxcala en materia de gobierno abierto y transparencia proactiva;
- 1 presentación de la Guía de Transparencia Proactiva dirigida a sujetos obligados de las entidades federativas y; 
- 1 ponencia en materia de Gobierno Abierto y Corrupción en el marco de la Jornada de Capacitación convocada por el Órgano de Fiscalización Superior del Congreso del Estado de Tlaxcala. </t>
  </si>
  <si>
    <t>4. Elaboración de reportes, guías y herramientas en materia de Gobierno Abierto y Transparencia Proactiva</t>
  </si>
  <si>
    <t>4.1. Porcentaje de reportes, guías y herramientas derivadas de las Políticas de Gobierno Abierto y Transparencia Proactiva elaboradas con respecto a las programadas</t>
  </si>
  <si>
    <t>Este indicador mide el nivel de cumplimiento en la realización de los reportes, guías, herramientas y otro material de sensibilización y consulta en materia de Gobierno Abierto y Transparencia Proactiva programados.</t>
  </si>
  <si>
    <t>((Número de reportes, guías y herramientas sobre gobierno abierto y transparencia proactiva realizadas en el periodo)/(Número de reportes, guías y herramientas sobre gobierno abierto y transparencia proactiva programadas en el periodo))*100</t>
  </si>
  <si>
    <t>Publicación de los reportes, guías y heramientas eleaboradas en el micro sitio de Gobierno Abierto y Transparencia Proactiva del INAI. Disponible en: http://micrositios.inai.org.mx/gobiernoabierto/</t>
  </si>
  <si>
    <t>El marco normativo continua dotando de capacidades al INAI en materia de gobierno abierto y transparencia proactiva.
Las entidades federativas continúan avanzando en sus proyectos de gobierno abierto.
La colaboración con la organización Global Integrity se mantiene para dar continuidad al proyecto Follow the Money.</t>
  </si>
  <si>
    <t>Durante el trimestre, se elaboraron los siguientes materiales para el cumplimiento de esta actividad: 
- 1 Guía de Transparencia Proactiva denominada "Construyendo Conocimiento Útil en Beneficio de la Sociedad";
- 1 anexo de prácticas locales para la Guía de Transparencia Proactiva presentada el 4 de febrero del 2020; 
- Diseño de contenido audio visual diverso en el marco de la III Cumbre Nacional de Gobierno Abierto; y
- Diseño del taller “Sr. Director”, como parte de las actividades previstas para la III Cumbre Nacional de Gobierno Abierto con el objetivo es filmar un spot para televisión sobre el derecho de acceso a la información y/o protección de datos personales, enfocado a una audiencia de jóvenes entre 12 y 15 años de edad.</t>
  </si>
  <si>
    <t>5. Participación del INAI en la Alianza para el Gobierno Abierto (AGA)</t>
  </si>
  <si>
    <t>5.1. Porcentaje de acciones realizadas en el marco de la participación del INAI en la Alianza para el Gobierno Abierto.</t>
  </si>
  <si>
    <t>Este indicador mide la realización de actividades de participación del INAI en la Alianza para el Gobierno Abierto. Por acción se debe entender la preparación de materiales, asistencia a eventos, comunicaciones y actividades de seguimiento en el marco del Comité Coordinador de AGA, y de otros espacios de esta Alianza en los que participe el INAI.</t>
  </si>
  <si>
    <t>((Número de acciones realizadas en el marco de la representación del INAI en la Alianza para el Gobierno Abierto) / (Número de acciones programadas en el marco de la participación del INAI en la Alianza para el Gobierno Abierto)) *100</t>
  </si>
  <si>
    <t>1. Foros o eventos organizados por el Comité Coordinador de la AGA en México o convocados por la AGA a nivel internacional.
2. Consultas públicas realizadas por el comité Coordinador de la AGA en México
3. Planes de acción y documentos del seguimiento a la implementación de compromisos.</t>
  </si>
  <si>
    <t xml:space="preserve">Apoyo de las áreas internas y externas relevantes.
Se realizan las reuniones conforme lo acordado.
México sigue siendo parte de la AGA.
El INAI sigue siendo parte del Comité Coordinador de la AGA.
</t>
  </si>
  <si>
    <t>El valor de la línea base corresponde al porcentaje de cumplimiento de las acciones programadas en el marco de AGA durante 2016</t>
  </si>
  <si>
    <t xml:space="preserve">Durante el trimestre, se realizaron diversas actividades para el cumplimiento de la meta trimestral programada, destacando las siguientes: 
- Se dio acompañamiento a las reuniones iniciales de los 13 compromisos que comprende el Plan en coordinación con las SFP y el Núcleo de Organizaciones de la Sociedad Civil (NOSC) así como a la instalación de algunos grupos de trabajo para la implementación de dichos compromisos.
- Se publicó el 4P 2019-2021 en inglés y el documento que plasma el proceso de contstrucción de dicho Plan en el sitio web de la AGA en México.
- Como actividad permanente, la DGGAT participa en distintas reuniones de seguimiento y de toma de decisiones como parte del Comité Coordinador de la Alianza para el Gobierno Abierto en México. </t>
  </si>
  <si>
    <t>Dirección General de Promoción y de Vinculación con la Sociedad</t>
  </si>
  <si>
    <t>Contribuir a promover el pleno ejercicio de los derechos de acceso a la información pública y de protección de datos personales, así como a transparencia y apertura de las instituciones públicas, mediante acciones de promoción y vinculación dirigidas a la sociedad.</t>
  </si>
  <si>
    <t>Tasa de crecimiento de solicitudes de acceso a la información pública y de acceso y corrección de datos personales</t>
  </si>
  <si>
    <t>El indicador permite conocer el porcentaje de incremento de las solicitudes de acceso a la información pública y de las solicitudes de datos personales realizadas por la población a través de la Plataforma Nacional de Transparencia (antes Sistema Infomex) en el año en curso, con respecto al año inmediato anterior.</t>
  </si>
  <si>
    <t>Tasa de crecimiento de solicitudes de acceso a la información pública y de acceso y corrección de datos personales = (((Solicitudes de acceso a información pública realizadas a través de la Plataforma Nacional de Transparencia en el año en curso + Solicitudes de acceso a datos personales realizadas a través de la Plataforma Nacional de Transparencia en el año en curso)-(Solicitudes de acceso a información pública realizadas a través de la Plataforma Nacional de Transparencia en el año inmediato anterior + Solicitudes de acceso a datos personales realizadas a través de la Plataforma Nacional de Transparencia en el año inmediato anterior)) / (Solicitudes de acceso a información pública realizadas a través de la Plataforma Nacional de Transparencia en el año inmediato anterior + Solicitudes de acceso a datos personales realizadas a través de la Plataforma Nacional de Transparencia en el año inmediato anterior)) x 100</t>
  </si>
  <si>
    <t xml:space="preserve">Estadísticas generadas por la Dirección General de Evaluación, pueden ser consultadas en: http://inicio.ifai.org.mx/SitePages/AIP-Estadisticas.aspx
Las estadísticas por ubicación del solicitante y respuestas a las solicitudes de información realizadas a los órganos garantes, en resguardo de la DGPVS.
</t>
  </si>
  <si>
    <t>Las facultades de promoción y vinculación del Instituto Nacional de Transparencia, Acceso a la Información y protección de datos personales se mantienen constantes</t>
  </si>
  <si>
    <t>La tasa obtenida para el año 2016 es elevada debido a la incorporación de 678 nuevos sujetos obligados, así como al incremento significativo en el número de solicitudes presentadas ante el IMSS y ante la COFEPRIS.</t>
  </si>
  <si>
    <t xml:space="preserve">La población incrementa el ejercicio del derecho de acceso a la información y del derecho protección de datos personales fuera del área metropolitana. </t>
  </si>
  <si>
    <t>Índice de Descentralización de Participación de la Sociedad en el Conocimiento y Ejercicio del DAI y DPDP</t>
  </si>
  <si>
    <t>Permite conocer el porcentaje de incremento anual de la participación de la sociedad en el conocimiento y ejercicio del DAI (Derecho de Acceso a la Información) y DPDP (Derecho de Protección de Datos Personales) en las regiones Sureste, Centro-occidente y Norte del país respecto del Área Metropolitana.
Los Estados que integran cada una de las regiones son:
Área Metropolitana: Ciudad de México y México
Centro: Guerrero, Hidalgo, Morelos, Puebla, Tlaxcala y Oaxaca.
Norte: Baja California, Baja California Sur, Chihuahua, Coahuila de Zaragoza, Durango, Nuevo León, Sinaloa, Sonora y Tamaulipas.
Centro Occidente: Aguascalientes, Colima, Guanajuato, Jalisco, Michoacán de Ocampo, Nayarit, Querétaro, San Luis Potosí y Zacatecas.
Sureste: Campeche, Chiapas, Quintana Roo, Tabasco, Veracruz de Ignacio de la Llave y Yucatán.</t>
  </si>
  <si>
    <t>Índice de Ampliación de Participación de la Sociedad en el Conocimiento y Ejercicio del DAI y DPDP = (((SAIP año actual - SAIP Área Metropolitana año actual)/(SAIP año inmediato anterior - SAIP Área Metropolitana año inmediato anterior)-1) x 0.80)+(((SDP año actual - SDP Área Metropolitana año actual)/(SDP año inmediato anterior - SDP Área Metropolitana año inmediato anterior)-1) x 0.20)x100</t>
  </si>
  <si>
    <t>Los sujetos obligados atienden las solicitudes de información pública y de protección de datos personales y, atienden las obligaciones de transparencia establecidas en la Ley.</t>
  </si>
  <si>
    <t>Es la tasa de crecimiento del año 2017 respecto del año 2016</t>
  </si>
  <si>
    <t>Asesoría oportuna y de calidad a las personas mediante los medios con los que cuenta el CAS brindada.</t>
  </si>
  <si>
    <t>Promedio de Satisfacción Ciudadana</t>
  </si>
  <si>
    <t>El indicador mide el nivel promedio de satisfacción de las personas que han recibido asesoría y orientación, reactivos como: (...) ¿El asesor que lo atendió fue amable?, ¿La orientación o asesoría que recibió fue clara y precisa?, ¿La información que recibió le fue de utilidad?, son medibles en una escala del 1 al 10.</t>
  </si>
  <si>
    <t>Promedio de satisfacción ciudadana = Suma de calificaciones obtenidas de hombres + Suma de calificaciones obtenidas de mujeres + Suma de calificaciones obtenidas sin especificar) / Número de calificaciones obtenidas.</t>
  </si>
  <si>
    <t>Base de datos de las calificaciones proporcionadas por los usuarios del CAS respecto a los servicios obtenidos, en resguardo de la Dirección del Centro de Atención a la Sociedad.</t>
  </si>
  <si>
    <t>La población cuenta con los elementos adicionales necesarios para ejercer los derechos de acceso a la información y protección de datos personales.</t>
  </si>
  <si>
    <t>El valor de la línea base corresponde al promedio obtenido de cuestionarios de satisfacción aplicados en 2015.</t>
  </si>
  <si>
    <t>Programa de Promoción de los Derechos de Acceso a la Información y Protección de Datos Personales realizado con la población.</t>
  </si>
  <si>
    <t>Porcentaje de personas sensibilizadas para el conocimiento del DAI y DPDP</t>
  </si>
  <si>
    <t>Mide el porcentaje de avance de las personas que conocen sus derechos de acceso a la información y de protección de datos personales, a partir de las actividades de promoción implementadas.</t>
  </si>
  <si>
    <t>Porcentaje de personas sensibilizadas para el conocimiento del DAI y DPDP = ((Número personas sensibilizadas para el conocimiento del DAI y DPDP / Número de personas sensibilizadas para el conocimiento del DAI y DPDP programadas)) x 100</t>
  </si>
  <si>
    <t>Bases de datos Programa de Promoción de los Derechos de Acceso a la Información y Protección de Datos Personales realizado por la Dirección de Promoción e informe de actividades en resguardo de la Dirección de Promoción.</t>
  </si>
  <si>
    <t>Las instituciones públicas y de entidades educativas cuentan con el apoyo para la promoción del concurso entre la población objetivo.</t>
  </si>
  <si>
    <t>El valor de la línea base corresponde al resultado del programa obtenido en el año 2019.</t>
  </si>
  <si>
    <t>Programa de Sensibilización de Derechos (PROSEDE-INAI) y Red para la Utilidad Social de los Derechos Tutelados por el INAI realizados con organizaciones de la sociedad civil y la comunidad académica.</t>
  </si>
  <si>
    <t>Porcentaje de personas sensibilizadas</t>
  </si>
  <si>
    <t>El indicador permite conocer el porcentaje de avance de los integrantes de Organizaciones de la Sociedad Civil, de las instituciones académicas y de la población en general que conocen sus derechos de acceso a la información y de protección de datos personales a partir de la sensibilización lograda.</t>
  </si>
  <si>
    <t>Porcentaje de personas sensibilizadas = ((Número de hombres sensibilizados + Número de mujeres sensibilizadas + Número de personas sensibilizadas sin especificar / Número de personas programadas a sensibilizar)) x 100</t>
  </si>
  <si>
    <t xml:space="preserve">Base de datos de sensibilización, en resguardo de la Dirección de Vinculación con la Sociedad.
Reportes finales de las OSC con proyectos financiados con PROSEDE-INAI, en resguardo de la Dirección de Vinculación con la Sociedad.
</t>
  </si>
  <si>
    <t>Las organizaciones de la sociedad civil son proactivas en la difusión de los derechos tutelados por el Instituto.</t>
  </si>
  <si>
    <t>Desarrollo de certámenes para la promoción de los derechos en sectores específicos de la población</t>
  </si>
  <si>
    <t>Porcentaje de certámenes realizados</t>
  </si>
  <si>
    <t>Calcula el porcentaje de avance de los certámenes realizados respecto de los certámenes programados.</t>
  </si>
  <si>
    <t xml:space="preserve">Porcentaje de certámenes realizados = [Certámenes realizados/Certámenes programados] x 100
</t>
  </si>
  <si>
    <t>Base de datos y evidencia documental y electrónica de los participantes en certámenes, resguardada por la Dirección de Promoción.</t>
  </si>
  <si>
    <t>Las personas están interesadas en los derechos de acceso a la información y de protección de datos personales</t>
  </si>
  <si>
    <t>Es alcance obtenido en el año 2018.</t>
  </si>
  <si>
    <t>Presencia institucional en ferias</t>
  </si>
  <si>
    <t>Porcentaje de participación en ferias</t>
  </si>
  <si>
    <t>Mide el porcentaje de participación en ferias respecto de las participaciones solicitadas.</t>
  </si>
  <si>
    <t>Porcentaje de participación en ferias = (Presencias atendidas para promover los derechos / Presencias solicitadas para la promoción de los derechos) x 100</t>
  </si>
  <si>
    <t>Carpeta Presencia Institucional en Ferias dentro de la Base de datos de la Dirección de Promoción</t>
  </si>
  <si>
    <t>Las personas tienen el interés en conocer los derechos de acceso a la información y protección de datos personales.</t>
  </si>
  <si>
    <t>No es posible incrementar la meta de acuerdo al valor de línea base toda vez que se puede dar el caso de que se solicite la presencia en más de una feria en el mismo periodo. Derivado de que la organización de las ferias depende en su mayoría de otros actores ajenos al instituto, no está en manos de la Unidad Administrativa reprogramar la fecha de la feria o evento en el cual se requiera la presencia institucional.</t>
  </si>
  <si>
    <t>Se participó en la Feria Internacional del Libro del Palacio de Minería.</t>
  </si>
  <si>
    <t>Cumplimiento del Programa Editorial</t>
  </si>
  <si>
    <t>Porcentaje de publicaciones</t>
  </si>
  <si>
    <t>Mide el porcentaje de avance de textos dictaminados respecto de los textos recibidos para dictaminar.</t>
  </si>
  <si>
    <t>Porcentaje depublicaciones =  (Textos dictaminados / Textos para dictaminar) x 100</t>
  </si>
  <si>
    <t>Minutas de las sesiones del Comité Editorial del Instituto. Disponibles en la página web: http://inicio.ifai.org.mx/SitePages/Editorial.aspx</t>
  </si>
  <si>
    <t>Las personas tienen interés en leer el material que se publica.</t>
  </si>
  <si>
    <t xml:space="preserve"> El dictamen de publicaciones depende en un inicio de los autores, por lo que no es posible incrementar la meta conforme al valor base porque en su cumplimiento inciden factores externos.</t>
  </si>
  <si>
    <t>Presentación de publicaciones</t>
  </si>
  <si>
    <t>Porcentaje de presentación de publicaciones</t>
  </si>
  <si>
    <t>Mide el porcentaje de avance de los eventos de presentación de publicaciones realizados respecto de los programados.</t>
  </si>
  <si>
    <t>Porcentaje de presentación de publicaciones = (Eventos realizados / Eventos programados) x 100</t>
  </si>
  <si>
    <t>Carpeta Presentaciones Editoriales dentro de la Base de datos de la Dirección de Promoción</t>
  </si>
  <si>
    <t>El valor base corresponde al grado de cumplimiento de lo realizado respecto a lo programado para el ejercicio 2016.</t>
  </si>
  <si>
    <t>Se realizaron 7 presentaciones editoriales:
1. Diccionario de Transparencia y Acceso a la Información Pública en Zacatecas
2. Ley Federal de Protección de Datos Personales en Posesión de Particulares. Comentada, en Guadalajara
3. Diccionario de Protección de Datos Personales, en el Estado de México.
4. Diccionario de Protección de Datos Personales, en la Ciudad de México INFOCMX
5. Ley Federal de Protección de Datos Personales en Posesión de Particulares. Comentada, en la Universidad Panamericana CDMX
6. Cuaderno 28: Los Sistemas Nacionales de Transparencia y Anticorrupción: pilares de la integridad, Fil de Minería
7. Diccionario de Protección de Datos Personales, Fil de Minería.</t>
  </si>
  <si>
    <t>Implementación y coordinación del PROSEDE-INAI</t>
  </si>
  <si>
    <t>Porcentaje de proyectos concluidos con financiamiento del PROSEDE-INAI</t>
  </si>
  <si>
    <t>El indicador permite conocer el porcentaje de proyectos concluidos con financiamiento del PROSEDE-INAI con respecto del total de proyectos seleccionados para recibir financiamiento del PROSEDE-INAI.</t>
  </si>
  <si>
    <t>Porcentaje de proyectos concluidos con financiamiento del PROSEDE-INAI = (N° de proyectos concluidos beneficiados / N° de proyectos seleccionados para beneficiar) x 100</t>
  </si>
  <si>
    <t xml:space="preserve">Sección proyectos a financiar en el portal http://eventos.inai.org.mx/prosede/
</t>
  </si>
  <si>
    <t>Las OSC desarrollan proyectos que permitan a las comunidades con las que trabajan conocer y ejercer los derechos de acceso a la información y de protección de datos personales.</t>
  </si>
  <si>
    <t>En 2015 fueron seleccionados 11 proyectos para recibir financiamiento del PROSEDE-INAI, de los cuales todos llevaron a cabo sus actividades programadas, presentaron los entregables comprometidos y recibieron las dos ministraciones para cubrir el costo total del proyecto.</t>
  </si>
  <si>
    <t>Realización de la 10° Edición del Premio a la Innovación en Transparencia</t>
  </si>
  <si>
    <t>Porcentaje de avance de las etapas del Premio a la Innovación en Transparencia</t>
  </si>
  <si>
    <t>El indicador permite conocer el porcentaje de cumplimiento en el avance de cada una de las etapas del Premio a la Innovación en Transparencia.</t>
  </si>
  <si>
    <t>Porcentaje de avance de las etapas del Premio a la Innovación en Transparencia = (((Publicación de la Convocatoria) x (.10))+((Registro de proyectos) x (.10))+((Evaluación de proyectos) x (.20))+((Ceremonia de premiación) x (.60))) x 100</t>
  </si>
  <si>
    <t>Información contenida en la página: http://premiotransparencia.org.mx</t>
  </si>
  <si>
    <t>Las instituciones públicas, organizaciones de la sociedad civil y público en general están interesados en generar soluciones informáticas para incrementar la calidad de la transparencia, con el objetivo de consolidar y promover la calidad y el impacto de la transparencia en la gestión pública.</t>
  </si>
  <si>
    <t>En 2016 se llevó a cabo el 100% de las etapas para el Premio a la Innovación en Transparencia.</t>
  </si>
  <si>
    <t>La convocatoria del Premio fue revisada y actualizada por el Comité en tiempo y forma y fue aprobada por el Pleno en la sesión del 28 de marzo de 2020.</t>
  </si>
  <si>
    <t>Realización de Mi CAS</t>
  </si>
  <si>
    <t>Porcentaje de módulos itinerantes realizados</t>
  </si>
  <si>
    <t>El indicador permite conocer el avance en la realización de los módulos itinerantes programados</t>
  </si>
  <si>
    <t>Porcentaje de módulos itinerantes realizados = ((número de módulos instalados para personas indígenas + número de módulos instalados para personas con discapacidad+número de módulos instalados para la poblacion en general) / número de módulos programados a instalar) x 100</t>
  </si>
  <si>
    <t>Informes de resultados de las servidoras y servidores públicos designados para acudir a los eventos en donde se instala el módulo MICAS en resguardo de la Dirección General.</t>
  </si>
  <si>
    <t>Las personas están interesadas y tienen un acercamiento directo con los derechos de acceso a la información y de protección de datos personales en sus comunidades, así mismo se facilitan los servicios de orientación y/o captura de solicitudes a través de los sistemas informativos implementados para ello.</t>
  </si>
  <si>
    <t xml:space="preserve">El valor de linea base fue establecido considerando la actividad del proyecto especial "Realización de la caravana" en la cual se logró el 100% de cumplimiento de lo programado. </t>
  </si>
  <si>
    <t>Realización de El INAI en tu escuela</t>
  </si>
  <si>
    <t>Porcentaje de escuelas visitadas</t>
  </si>
  <si>
    <t>El indicador permite conocer el porcentaje de avance de las escuelas visitadas respecto de lo solicitado.</t>
  </si>
  <si>
    <t>Porcentaje de escuelas visitadas = (número de escuelas visitadas para promover los derechos / número de escuelas que solicitaron la visita del INAI para la promoción de los derechos) x 100</t>
  </si>
  <si>
    <t>Informes de actividades del INAI en tu escuela que se encuentran bajo resguardo de la Dirección de Promoción.</t>
  </si>
  <si>
    <t>Las personas que participaron en las actividades lúdicas y recreativas sobre el DAI y el DPDP ejercen estos derechos.</t>
  </si>
  <si>
    <t>El valor base es el resultado obtenido en el año 2019.</t>
  </si>
  <si>
    <t xml:space="preserve">Derivado de la situación de contingencia que inició durante marzo, se tuvieron que reprogramar las visitas a escuelas que se tenían previstas.  
Una vez que se normalice la situación y las escuelas operen de manera normal se reprogramaràn las actividades.
</t>
  </si>
  <si>
    <t>Fortalecimiento de la Red para la Utilidad Social de los Derechos Tutelados por el INAI</t>
  </si>
  <si>
    <t>Porcentaje de enlaces establecidos</t>
  </si>
  <si>
    <t>El indicador permite conocer el porcentaje de avance de los enlaces establecidos en las entidades federativas atendidas para fortalecer la Red para la Utilidad Social de los Derechos Tutelados por el INAI con Organizaciones de la Sociedad Civil, comunidad académica y población en general.</t>
  </si>
  <si>
    <t>Porcentaje de enlaces establecidos = (Enlaces establecidos / Enlaces programados) x 100</t>
  </si>
  <si>
    <t>Base de datos de la Red USOC en resguardo de la Dirección de Vinculación con la Sociedad</t>
  </si>
  <si>
    <t>Las OSC desarrollan y promueven entre sus prácticas el ejercicio del derecho de acceso a la información y del derecho de protección de datos personales para la Utilidad Social en su entorno.</t>
  </si>
  <si>
    <t>Semana Nacional de Transparencia</t>
  </si>
  <si>
    <t>Porcentaje de avance de las etapas de la Semana Nacional de Transparencia</t>
  </si>
  <si>
    <t>El indicador permite conocer el porcentaje de cumplimiento en el avance de cada una de las etapas para la realización de la Semana Nacional de Transparencia.</t>
  </si>
  <si>
    <t>Porcentaje de avance de las etapas de la Semana Nacional de Transparencia = (Etapa 1 x 0.5) + (Etapa 2 x 0.5)</t>
  </si>
  <si>
    <t>Base de datos y evidencia documental y electrónica de la Semana Nacional de Transparencia, resguardada por la DGPVS</t>
  </si>
  <si>
    <t>Los asistentes al evento tienen el interés en ejercer y hacer cumplir los derechos de acceso a la información y protección de datos personales.</t>
  </si>
  <si>
    <t>En 2016 se llevó a cabo el 100% de las etapas para la organización de la Semana Nacional de Transparencia</t>
  </si>
  <si>
    <t>Dirección General de Enlace con Partidos Políticos, Organismos Electorales y Descentralizados</t>
  </si>
  <si>
    <t xml:space="preserve">Contribuir a Garantizar el óptimo cumplimiento de los derechos a la información pública y la protección de datos personales, a través del acompañamiento y el seguimiento de cumplimientos proporcionado a los sujetos obligados para el cumplimiento de la normatividad en materia de acceso a la información y protección de datos personales
</t>
  </si>
  <si>
    <t>Los sujetos obligados a cargo de la Dirección General de Enlace con Partidos Políticos, Organismos Electorales y Descentralizados  cumplen con las disposiciones establecidas en el marco normativo de transparencia y acceso a la información</t>
  </si>
  <si>
    <t xml:space="preserve">Indicador Compuesto del Cumplimiento de Obligaciones de Transparencia (ICCOT), respecto de los sujetos obligados  a cargo de la Dirección General de Enlace con Partidos Políticos, Organismos Electorales y Descentralizados. </t>
  </si>
  <si>
    <t>Este indicador mide el desempeño de los sujetos obligados  a cargo de la Dirección General de Enlace con Partidos Políticos, Organismos Electorales y Descentralizados, en el cumplimiento de las diversas obligaciones de transparencia establecidas en la Ley General de Transparencia y Acceso a la Información Pública y en la Ley Federal de Transparencia y Acceso a la Información Pública.</t>
  </si>
  <si>
    <t>Expedientes: 
Revisión de la información en la Plataforma Nacional de Transparencia y en  los portales de internet de los sujetos obligados a cargo de la Dirección General de Enlace con Partidos Políticos, Organismos Electorales y Descentralizados. A cargo de la Dirección de Seguimiento de Cumplimientos.
Revisión de las respuestas a las solicitudes de acceso a la información (cumplimento formal y calidad de la respuesta) por parte de los sujetos obligados correspondientes. A cargo de la Dirección de Seguimiento de Cumplimientos.</t>
  </si>
  <si>
    <t>Se mantiene la estrategia de acompañamiento a los sujetos obligados  a cargo de la Dirección General de Enlace con Partidos Políticos, Organismos Electorales y Descentralizados.</t>
  </si>
  <si>
    <t>1.  Programa de seguimiento al cumplimiento a los sujetos obligados de los Partidos Políticos, Organismos Electorales y Descentralizados realizado</t>
  </si>
  <si>
    <t>Promedio de cumplimiento de las obligaciones de transparencia, comunes y específicas, establecidas en la Ley General y Ley Federal, correspondientes a los sujetos obligados del sector de los partidos políticos, organismos electorales y descentralizados.</t>
  </si>
  <si>
    <t xml:space="preserve">Este indicador refleja el promedio general de cumplimiento de los sujetos obligados,  por sector, a cargo de la Dirección General de enlace respecto de las obligaciones de transparencia comunes y específicas previstas en la  normatividad aplicable, en el Sistema de Portales de Obligaciones de Transparencia (SIPOT) de la Plataforma Nacional de Transparencia (PNT). </t>
  </si>
  <si>
    <t xml:space="preserve">(∑ X1. X2 …Xn / NSOC )
Este promedio es el resultado de la suma de las calificaciones sobre el cumplimiento de las obligaciones de transparencia de cada sujeto obligado entre el total de sujetos obligados del sector de los partidos políticos, organismos electorales y descentralizados verificados. </t>
  </si>
  <si>
    <t xml:space="preserve">
Programa Anual de Verificación 
Memorias Técnicas de Verificación, ubicadas en el archivo de la Dirección de Seguimiento de Cumplimientos de la Dirección General de Enlace.</t>
  </si>
  <si>
    <t>Promedio de cumplimiento de los atributos de las respuestas a las solicitudes de acceso a la información proporcionadas por los sujetos obligados ca cargo de la Dirección General de Enlace con Paridos Políticos, Organismos Electorales y Descentralizado.</t>
  </si>
  <si>
    <t>(∑ Y1. Y2 …Yn / NSOC )
Este promedio se obtiene sumando todas las Y que corresponden al porcentaje de atributos que cada Sujetos Obligado cumple en las respuestas a las solicitudes de información,  el resultado se divide entre el número de sujetos obligados correspondientes.</t>
  </si>
  <si>
    <t>Programa Anual de Verificación 
Memoria técnica de verificación de los atributos de las respuestas a las solicitudes de acceso a la información, ubicadas en el archivo de la Dirección de Seguimiento de Cumplimientos de la Dirección General de Enlace.</t>
  </si>
  <si>
    <t>La Dirección General de Evaluación  elabora los documentos técnicos-metodológicos para la verificación de los atributos de las respuestas a las solicitudes de acceso a la información.</t>
  </si>
  <si>
    <t>2. Programa de acompañamiento permanente a los sujetos obligados a cargo de la Dirección General de Enlace con Partidos Políticos, Organismos Electorales y Descentralizados  realizado</t>
  </si>
  <si>
    <t>Cobertura de acompañamiento a  los sujetos obligados a cargo de la Dirección General de Enlace con Partidos Políticos, Organismos Electorales y Descentralizados.</t>
  </si>
  <si>
    <t>Mide la proporción de sujetos obligados a los cuales se les brindó acompañamiento para el cumplimiento en materia de transparencia y acceso a la información</t>
  </si>
  <si>
    <t>(SOCA=Sujetos obligados con los que se llevó a cabo una actividad de acompañamiento / TSO=Total de sujetos obligados) *100</t>
  </si>
  <si>
    <t>Listas de asistencia, oficios, minutas, bitácoras de acompañamiento que obran en el archivo de la Dirección de Acompañamiento de la Dirección General de Enlace.</t>
  </si>
  <si>
    <t>Los sujetos obligados incorporan los conocimientos derivados del acompañamiento en materia de transparencia y acceso a la información derivado de las actividades programadas.</t>
  </si>
  <si>
    <t>1.1 Verificación del cumplimiento de los criterios de las obligaciones de transparencia de los sujetos obligados a cargo de la Dirección General de Enlace con Partidos Políticos, Organismos Electorales y Descentralizados</t>
  </si>
  <si>
    <t xml:space="preserve">Programa Anual de Verificación 
Memoria Técnica de verificación de cada Sujeto Obligado, ubicadas en el archivo de la Dirección de Seguimiento de Cumplimientos de la Dirección General de Enlace.
</t>
  </si>
  <si>
    <t>1.2 Verificación y análisis de los atributos de la respuesta a las solicitudes de acceso a la información por parte de los sujetos obligados a cargo de la Dirección General de Enlace con Partidos Políticos, Organismos Electorales y Descentralizados</t>
  </si>
  <si>
    <t>Porcentaje de acciones de verificación sobre los atributos de las respuestas a solicitudes de acceso a la información de los sujetos obligados a cargo de la Dirección General de Enlace con Partidos Políticos, Organismos Electorales y Descentralizados</t>
  </si>
  <si>
    <t>(RSIR= Número de respuestas a solicitudes de información por parte de los sujetos obligados a cargo de la Dirección General de Enlace con Partidos Políticos, Organismos Electorales y Descentralizados revisadas / RSIP= Total de respuestas  a solicitudes de Información Programadas para revisarse conforme a la Muestra elaborada por la Dirección General de Evaluación) X 100</t>
  </si>
  <si>
    <t xml:space="preserve">Programa Anual de Verificación 
Memoria técnica de verificación de los atributos de las respuestas a las solicitudes de acceso a la información, que se ubican en el archivo de la Dirección de Seguimiento de Cumplimientos de la Dirección General de Enlace.
</t>
  </si>
  <si>
    <t>Este indicador mide el porcentaje de Sujetos Obligados a cargo de la Dirección General de Enlace con Partidos Políticos, Organismos Electorales y Descentralizados a los que se les hizo un requerimiento o recomendación para el cumplimiento de sus obligaciones de transparencia, del total de Sujetos Obligados a los que se les identificó alguna área de oportunidad o incumplimiento en sus obligaciones de transparencia de la Ley General de Transparencia y Acceso a la Información Pública y la Ley Federal de Transparencia y Acceso a la Información Pública</t>
  </si>
  <si>
    <t xml:space="preserve">(Sujetos Obligados a cargo de la Dirección General de Enlace con Partidos Políticos, Organismos Electorales y Descentralizados a los que se les hizo un requerimiento o recomendación para cumplir con las obligaciones de transparencia  / Sujetos obligados a los que se les identificó incumplimiento o área de oportunidad en el cumplimiento de las obligaciones de transparencia)* 100
</t>
  </si>
  <si>
    <t>Oficios, correos, comunicados y requerimientos realizados a los sujetos obligados correspondientes, que se ubican en el archivo de la Dirección de Seguimiento de Cumplimientos de la Dirección General de Enlace.</t>
  </si>
  <si>
    <t>Durante el primer trimestre de 2020, no se ha notificado a ningún sujeto obligado competencia de la Dirección General de Enlace relacionado con algún requerimiento o recomendación para el cumplimiento a las obligaciones de transparencia comunes y específicas establecidas en los artículos 70 a 83 de la Ley General de Transparencia y Acceso a la Información Pública y 68 a 76 de la Ley Federal de Transparencia y Acceso a la Información Pública, toda vez que el ejercicio de verificación del cumplimiento a estas obligaciones de transparencia del ejercicio 2020 comenzó en el mes de marzo del año en curso, de conformidad con el “Acuerdo mediante el cual se aprueba el Programa Anual de Verificación y Acompañamiento Institucional para el cumplimiento de las obligaciones en materia de acceso a la información y transparencia por parte de los sujetos obligados del ámbito federal, correspondiente al ejercicio 2020”, aprobado por el Pleno del INAI el 29 de enero de 2020.</t>
  </si>
  <si>
    <t>Expediente de las denuncias por incumplimiento a las obligaciones de transparencia que se encuentran ubicadas en el archivo de la Dirección de Seguimiento de Cumplimientos de la Dirección General de Enlace.</t>
  </si>
  <si>
    <t>Durante el primer trimestre de 2020, se recibieron un total de 69 denuncias interpuestas en contra de sujetos obligados competencia de la Dirección General de Enlace las cuales fueron sustanciadas en su totalidad.</t>
  </si>
  <si>
    <t xml:space="preserve">1.5 Actualización permanente de los sujetos obligados a cargo de la Dirección General de Enlace con Partidos Políticos, Organismos Electorales y Descentralizados que causen alta, baja o deban modificarse en el padrón de sujetos obligados del ámbito federal </t>
  </si>
  <si>
    <t>Mide el porcentaje de dictámenes realizados en relación a aquellas modificaciones identificadas por la Dirección General de Enlace en los sujetos obligados a cargo de la Dirección General de Enlace con Partidos Políticos, Organismos Electorales y Descentralizados (alta, baja o extinción, entre otras)</t>
  </si>
  <si>
    <t>(DMR=Dictámenes de modificaciones al padrón de sujetos obligados realizados) / (MI=Modificaciones identificadas en los sujetos obligados a cargo de la Dirección General de Enlace con Partidos Políticos, Organismos Electorales y Descentralizados)*100</t>
  </si>
  <si>
    <t>Durante el primer trimestre del ejercicio 2020, se llevaron a cabo 16 modificaciones al Padrón de Sujetos Obligados del Ámbito Federal consistetes en lo siguiente: baja de Lotería Nacional, baja del Instituto Nacional de la Infraestructura Física Educativa, modificación del Instituto Nacional para la Evaluación de la Educación, baja del Fideicomiso para la Infraestructura Deportiva, baja del Fideicomiso de inversión y administración denominado "World Cup in Shotgun Acapulco 2010", baja del Fideicomiso de Inversión y Administración (FINDEPO), baja del Fideicomiso de administración e inversión para el desarrollo y fomento del deporte en el Estado de Puebla, baja del Fideicomiso para la Infraestructura Deportiva (FINDEPO) [201011L6I01539], baja del Mandato para el pago de compromisos del Pabellón Aeroespacial CFE-SCT-ASA, baja del Fideicomiso de administración y operación del ISSFAM, alta del Instituto de Salud para el Bienestar, alta del Instituto Nacional de la Infraestructura Física Educativa, alta del Corredor Interoceánico del Istmo de Tehuantepec, alta de la Lotería Nacional, alta del Comité de Participación Ciudadana del Sistema Nacional Anticorrupción y modificación del Sistema de Administración y Enagenaión de Bienes.</t>
  </si>
  <si>
    <t>Mide la asistencia técnica y normativa otorgada de forma permanente por la Dirección General de Enlace a los sujetos obligados a cargo de la Dirección General de Enlace con Partidos Políticos, Organismos Electorales y Descentralizados sobre las dudas, los procesos y los procedimientos de los Sistemas que integran la Plataforma Nacional de Transparencia y la normativa aplicable.</t>
  </si>
  <si>
    <t xml:space="preserve">Requerimientos de información en el Sistema de Comunicación correspondiente. 
Correos y listas de asistencia a cargo de la Dirección de Acompañamiento y que se ubican en el archivo de esa unidad administrativa. 
</t>
  </si>
  <si>
    <t xml:space="preserve">La Unidad de Transparencia de los Sujetos Obligados comparten con sus áreas  los conocimientos adquiridos por las asesorías llevadas a cabo.
</t>
  </si>
  <si>
    <t>Durante el primer trimestre del ejercico 2020, la Dirección General de Enlace recibió un total de 291 consultas técnicas y normativas, de las cuales se atendieron 284 y 7 se encuentran en proceso de ser atendidas. En este sentido, se atendieron 280 consultas técnicas y 5 de las mismas se encuentran en proceso de ser atendidas. Asimismo, se atendieron 4 consultas normativas y 2 están en proeceso de atención.</t>
  </si>
  <si>
    <t>2.2 Realización de actividades especificas para promover la cultura de transparencia en los sujetos obligados a cargo de la Dirección General de Enlace con Partidos Políticos, Organismos Electorales y Descentralizados</t>
  </si>
  <si>
    <t>Porcentaje de actividades específicas para promover la cultura de transparencia realizadas con los sujetos obligados a cargo de la Dirección General de Enlace con Partidos Políticos, Organismos Electorales y Descentralizados</t>
  </si>
  <si>
    <t>Mide el  porcentaje de actividades especificas para promover la cultura de transparencia realizadas con los sujetos obligados a cargo de la Dirección General de Enlace con Partidos Políticos, Organismos Electorales y Descentralizados del total de actividades programadas</t>
  </si>
  <si>
    <t>Expediente de las actividades para promover la cultura de transparencia: Listas de asistencia, fotografías, que se encuentran ubicadas en el archivo de la Dirección de Acompañamiento de la Dirección General de Enlace.</t>
  </si>
  <si>
    <t xml:space="preserve">Los sujetos obligados se apropian de los conocimientos adquiridos como resultado de las actividades de promoción de la cultura de transparencia </t>
  </si>
  <si>
    <t>Durante el primer trimestre del ejercico 2020 se programaron  3 actividades para promover la cultura de la transparencia, consistentes en tres jornadas de acompañamiento con los sujetos obligados competencia de la Dirección Generla de Enlace, mismas que se pospusieorn para llevarse a cabo en el segundo trimetre del ejercicio en cuso, debido a la contingencia sanitaria originada por el virus COVID-19</t>
  </si>
  <si>
    <t>2.3 Impartición de asesorías especializadas a los sujetos obligados a cargo de la Dirección General de Enlace con Partidos Políticos, Organismos Electorales y Descentralizados, para el cumplimiento de sus obligaciones de transparencia y acceso a la información</t>
  </si>
  <si>
    <t xml:space="preserve">[AEI=Asesorías especializadas impartidas)/((AEP=Asesorías especializadas programadas) + (AES=Asesorías especializadas solicitadas por los sujetos obligados correspondientes))]*100
</t>
  </si>
  <si>
    <t>Convocatorias
Lista de asistencia
Minutas. Estos documentos obran en el archivo físico de la Dirección de Acompañamiento de la Dirección General.</t>
  </si>
  <si>
    <t>Dirección General de Enlace con Organismos Públicos Autónomos, Empresas Paraestatales, Entidades Financieras, Fondos y Fideicomisos</t>
  </si>
  <si>
    <t>Los sujetos obligados de los sectores organismos públicos autónomos, empresas paraestatales, entidades financieras, fondos y fideicomisos  cumplen con las disposiciones establecidas en el marco normativo de transparencia y acceso a la información</t>
  </si>
  <si>
    <t>Indicador Compuesto del Cumplimiento de Obligaciones de Transparencia (ICCOT), respecto de los sujetos obligados de los sectores organismos públicos autónomos, empresas paraestatales, entidades financieras, fondos y fideicomisos</t>
  </si>
  <si>
    <t>Este indicador mide el desempeño de los sujetos obligados de los sectores organismos públicos autónomos, empresas paraestatales, entidades financieras, fondos y fideicomisos, en el cumplimiento de las diversas obligaciones de transparencia establecidas en la Ley General de Transparencia y Acceso a la Información Pública y en la Ley Federal de Transparencia y Acceso a la Información Pública</t>
  </si>
  <si>
    <t xml:space="preserve">ICCOT sujetos obligados de los sectores organismos públicos autónomos, empresas paraestatales, entidades financieras, fondos y fideicomisos = αIGCPT + βIGCR </t>
  </si>
  <si>
    <t xml:space="preserve">Expedientes: 
Revisión de la información en la Plataforma Nacional de Transparencia y en  los portales de internet de los sujetos obligados de los sectores organismos públicos autónomos, empresas paraestatales, entidades financieras, fondos y fideicomisos 
Revisión de las respuestas a las solicitudes de acceso a la información (cumplimento formal y calidad de la respuesta) por parte de los sujetos obligados de los sectores organismos públicos autónomos, empresas paraestatales, entidades financieras, fondos y fideicomisos 
Estos expedientes estarán resguardados por la Dirección de Seguimiento de la Dirección General de Enlace con Organismos Públicos Autónomos, Empresas Paraestatales, Entidades Financieras, Fondos y Fideicomisos </t>
  </si>
  <si>
    <t>Se mantiene la estrategia de acompañamiento a los sujetos obligados de los sectores organismos públicos autónomos, empresas paraestatales, entidades financieras, fondos y fideicomisos</t>
  </si>
  <si>
    <t>1.  Programa de seguimiento al cumplimiento a los sujetos obligados de los sectores organismos públicos autónomos, empresas paraestatales, entidades financieras, fondos y fideicomisos realizado</t>
  </si>
  <si>
    <t>Promedio de cumplimiento  de las obligaciones de transparencia comunes y específicas establecidas en la Ley General y Ley Federal  aplicables a los sujetos obligados  del sector de organismos públicos autónomos, empresas paraestatales, entidades financieras, fondos y fideicomisos a cargo de la Dirección General de Enlace.</t>
  </si>
  <si>
    <t>Este indicador refleja el promedio general de cumplimiento de los sujetos obligados por sector a cargo de la Dirección General de Enlace, respecto de las obligaciones de transparencia comunes y específicas previstas en la normatividad aplicable, a través de la verificación de información publicada en el Sistema de Portales de Obligaciones de Transparencia (SIPOT) de la Plataforma Nacional de Transparencia (PNT)</t>
  </si>
  <si>
    <t>(∑ X1. X2 …Xn / NSOC )
Este promedio es el resultado de la suma de las calificaciones sobre el cumplimiento de las obligaciones de transparencia de cada sujeto obligado entre el total de sujetos obligados del sector de organismos públicos autónomos, empresas paraestatales, entidades financieras, fondos y fideicomisos verificados por la Dirección General de Enlace.</t>
  </si>
  <si>
    <t xml:space="preserve">Programa Anual de Verificación (ubicado en la Dirección de Seguimiento)
Memorias Técnicas de Verificación  (ubicadas en la Dirección de Seguimiento)
</t>
  </si>
  <si>
    <t>No se cuentan con línea base, toda vez que el cálculo del indicador es de nueva creación.</t>
  </si>
  <si>
    <t>Promedio de cumplimiento de los atributos de las respuestas a las solicitudes de acceso a la información proporcionadas por los sujetos obligados de los sectores organismos públicos autónomos, empresas paraestatales, entidades financieras, fondos y fideicomisos</t>
  </si>
  <si>
    <t xml:space="preserve">Este indicador mide el cumplimiento de los atributos de las respuestas a las solicitudes de acceso a la información definidas por la Dirección General de Evaluación para su revisión </t>
  </si>
  <si>
    <t>(∑ Y1. Y2 …Yn / NSOC )
Este promedio se obtiene sumando todas las Y que corresponden al porcentaje de atributos que cada Sujetos Obligado cumple en las respuestas a las solicitudes de información,  el resultado se divide entre el número de sujetos obligados de los sectores organismos públicos autónomos, empresas paraestatales, entidades financieras, fondos y fideicomisos.</t>
  </si>
  <si>
    <t xml:space="preserve">Programa Anual de Verificación 
Memorias técnicas de verificación de los atributos de las respuestas a las solicitudes de acceso a la información (ubicadas en la Dirección de Seguimiento)
</t>
  </si>
  <si>
    <t>2. Programa de acompañamiento permanente a los sujetos obligados de los sectores organismos públicos autónomos, empresas paraestatales, entidades financieras, fondos y fideicomisos realizado</t>
  </si>
  <si>
    <t>Cobertura de acompañamiento a  los sujetos obligados de los sectores organismos públicos autónomos, empresas paraestatales, entidades financieras, fondos y fideicomisos</t>
  </si>
  <si>
    <t>Listas de asistencia, oficios, minutas, bitácoras de acompañamiento (ubicadas en la Dirección de acompañamiento).</t>
  </si>
  <si>
    <t>1.1 Verificación del cumplimiento de los criterios de las obligaciones de transparencia de los sujetos obligados de los sectores organismos públicos autónomos, empresas paraestatales, entidades financieras, fondos y fideicomisos</t>
  </si>
  <si>
    <t>Programa Anual de Verificación  (Dirección General de Evaluación y Dirección de Seguimiento)
Memoria Técnica de verificación de cada Sujeto Obligado (Dirección General de Evaluación y Dirección de Seguimiento)</t>
  </si>
  <si>
    <t>1.2 Verificación y análisis de los atributos de la respuesta a las solicitudes de acceso a la información por parte de los sujetos obligados de los sectores organismos públicos autónomos, empresas paraestatales, entidades financieras, fondos y fideicomisos</t>
  </si>
  <si>
    <t>Porcentaje de acciones de verificación sobre los atributos de las respuestas a solicitudes de acceso a la información de los sujetos obligados de los sectores organismos públicos autónomos, empresas paraestatales, entidades financieras, fondos y fideicomisos</t>
  </si>
  <si>
    <t>(RSIR= Número de respuestas a solicitudes de información por parte de los sujetos obligados de los sectores organismos públicos autónomos, empresas paraestatales, entidades financieras, fondos y fideicomisos revisadas / RSIP= Total de respuestas  a solicitudes de Información Programadas para revisarse conforme a la Muestra elaborada por la Dirección General de Evaluación) X 100</t>
  </si>
  <si>
    <t xml:space="preserve">Programa Anual de Verificación  (Dirección General de Evaluación y Dirección de Seguimiento)
Memoria técnica de verificación de los atributos de las respuestas a las solicitudes de acceso a la información  (Dirección General de Evaluación y Dirección de Seguimiento)
</t>
  </si>
  <si>
    <t>Este indicador mide el porcentaje de sujetos obligados de los sectores organismos públicos autónomos, empresas paraestatales, entidades financieras, fondos y fideicomisos a los que se les hizo un requerimiento o recomendación para el cumplimiento de sus obligaciones de transparencia, del total de Sujetos Obligados a los que se les identificó alguna área de oportunidad o incumplimiento en sus obligaciones de transparencia de la Ley General de Transparencia y Acceso a la Información Pública y la Ley Federal de Transparencia y Acceso a la Información Pública</t>
  </si>
  <si>
    <t xml:space="preserve">(sujetos obligados de los sectores organismos públicos autónomos, empresas paraestatales, entidades financieras, fondos y fideicomisos a los que se les hizo un requerimiento o recomendación para cumplir con las obligaciones de transparencia  / Sujetos obligados a los que se les identificó incumplimiento o área de oportunidad en el cumplimiento de las obligaciones de transparencia)* 100
</t>
  </si>
  <si>
    <t xml:space="preserve">Oficios, correos, comunicados y requerimientos realizados a los sujetos obligados de los sectores organismos públicos autónomos, empresas paraestatales, entidades financieras, fondos y fideicomisos  (Dirección de Seguimiento)
</t>
  </si>
  <si>
    <t xml:space="preserve">De conformidad con el “Programa Anual de Verificación y Acompañamiento Institucional para el Cumplimiento de las Obligaciones en Materia de Acceso a la Información y Transparencia por parte de los Sujetos Obligados del Ámbito Federal, correspondiente al ejercicio 2020”, aprobado por el Pleno del INAI el 29 de enero de 2020, las verificaciones de cumplimiento a las obligaciones y transparencia previstas tanto en la Ley General como en la Ley Federal realizará entre el 2 de marzo y podrá concluir hasta el 13 de noviembre de 2020, por lo que los resultados de las mismas, en los que se incluirán los requerimientos y recomendaciones que se realizan a los sujetos obligados, podrán reportarse a partir del próximo trimestre.  </t>
  </si>
  <si>
    <t xml:space="preserve">Porcentaje de denuncias sustanciadas por incumplimiento a obligaciones de transparencia  </t>
  </si>
  <si>
    <t xml:space="preserve">Mide el porcentaje de denuncias sustanciadas por el incumplimiento a las obligaciones en materia de transparencia en relación al total de denuncias recibidas  </t>
  </si>
  <si>
    <t xml:space="preserve">Expediente de las denuncias por incumplimiento a las obligaciones de transparencia  (Dirección General de Evaluación y Dirección de Seguimiento)
</t>
  </si>
  <si>
    <t>Durante el primer trimestre de 2020 se recibieron 39 denuncias por incumplimiento de las obligaciones de transparencia por parte de los sujetos obligados bajo responsabilidad de la DGOAEEF. De este total de denuncias todas fueron sustanciadas de la siguiente manera: 5 fueron resueltas por el Pleno del INAI, 16 fueron desechadas y  18 se encuentran en trámite.</t>
  </si>
  <si>
    <t xml:space="preserve">1.5 Actualización permanente de los sujetos obligados de los sectores organismos públicos autónomos, empresas paraestatales, entidades financieras, fondos y fideicomisos que causen alta, baja o deban modificarse en el padrón de sujetos obligados del ámbito federal </t>
  </si>
  <si>
    <t>Mide el porcentaje de dictámenes realizados en relación a aquellas modificaciones identificadas por la Dirección General de Enlace en los sujetos obligados de los sectores organismos públicos autónomos, empresas paraestatales, entidades financieras, fondos y fideicomisos (alta, baja o extinción, entre otras)</t>
  </si>
  <si>
    <t>(DMR=Dictámenes de modificaciones al padrón de sujetos obligados realizados) / (MI=Modificaciones identificadas en los sujetos obligados de los sectores organismos públicos autónomos, empresas paraestatales, entidades financieras, fondos y fideicomisos)*100</t>
  </si>
  <si>
    <t>Mide la asistencia técnica y normativa otorgada de forma permanente por la Dirección General de Enlace a los sujetos obligados de los sectores organismos públicos autónomos, empresas paraestatales, entidades financieras, fondos y fideicomisos sobre las dudas, los procesos y los procedimientos de los Sistemas que integran la Plataforma Nacional de Transparencia y la normativa aplicable</t>
  </si>
  <si>
    <t xml:space="preserve">Requerimientos de información en el Sistema de Comunicación correspondiente (ubicadas en la bitácora de HCOM de la Dirección de Acompañamiento)
Correos y listas de asistencia a cargo de la Dirección de Acompañamiento
</t>
  </si>
  <si>
    <t xml:space="preserve">Durante el periodo se recibieron 145 consultas técnicas y normativas, las cuales fueron atendidas, de este total 114 son de carácter técnico y 31 carácter normativo. </t>
  </si>
  <si>
    <t>2.2 Realización de actividades especificas para promover la cultura de transparencia en los sujetos obligados de los sectores organismos públicos autónomos, empresas paraestatales, entidades financieras, fondos y fideicomisos</t>
  </si>
  <si>
    <t>Porcentaje de actividades especificas para promover la cultura de transparencia realizadas con los sujetos obligados de los sectores organismos públicos autónomos, empresas paraestatales, entidades financieras, fondos y fideicomisos</t>
  </si>
  <si>
    <t>Mide el  porcentaje de actividades especificas para promover la cultura de transparencia realizadas con los sujetos obligados de los sectores organismos públicos autónomos, empresas paraestatales, entidades financieras, fondos y fideicomisos del total de actividades programadas</t>
  </si>
  <si>
    <t>Expediente de los actividades para promover la cultura de transparencia
Este expediente estará resguardado por la Dirección de Acompañamiento de la Dirección General de Enlace con Organismos Públicos Autónomos, Empresas Paraestatales, Entidades Financieras, Fondos y Fideicomisos</t>
  </si>
  <si>
    <t>Los sujetos obligados se apropian de los conocimientos adquiridos como resultado de las actividades de promoción de la cultura de transparencia.</t>
  </si>
  <si>
    <t>En el periodo que se reporta se realizaron tres grupos de trabajo con IEPSA, AICM y FONATUR TREN MAYA.
Adicional a lo anterior, se remitio vía HCOM, 9 comunicados relacionados con foros y eventos organizados por el INAI.</t>
  </si>
  <si>
    <t>2.3 Impartición de asesorías especializadas a los sujetos obligados de los sectores organismos públicos autónomos, empresas paraestatales, entidades financieras, fondos y fideicomisos, para el cumplimiento de sus obligaciones de transparencia y acceso a la información</t>
  </si>
  <si>
    <t xml:space="preserve">Mide el número de asesorías especializadas en materia de transparencia y acceso a la información competencia de la Dirección General de Enlace, entre otras, las relativas al Sistema de Solicitudes de Acceso a la Información, el Sistema de Portales de Obligaciones y el Sistema de Comunicación entre organismos garantes y sujetos obligados de la PNT </t>
  </si>
  <si>
    <t xml:space="preserve">[AEI=(Asesorías especializadas impartidas)/((AEP=Asesorías especializadas programadas) + (AES=Asesorías especializadas solicitadas por los sujetos obligados de los sectores organismos públicos autónomos, empresas paraestatales, entidades financieras, fondos y fideicomisos))]*100
</t>
  </si>
  <si>
    <t>Convocatorias (ubicadas en la Dirección de Acompañamiento)
Lista de asistencia  (ubicadas en la Dirección de Acompañamiento)
Minutas   (ubicadas en la Dirección de Acompañamiento)</t>
  </si>
  <si>
    <t>Dirección General de Capacitación</t>
  </si>
  <si>
    <t>Contribuir a promover el pleno ejercicio de los derechos de acceso a la información pública y de protección de datos personales, así como la transparencia y apertura de las instituciones públicas, mediante acciones de capacitación y formación educativa coordinadas, dirigidas a  sujetos regulados, sujetos obligados,  integrantes del Sistema Nacional de Transparencia, en materia de transparencia, acceso a la información, protección de datos personales, archivo y temas relacionados.</t>
  </si>
  <si>
    <t xml:space="preserve">Media geométrica del cumplimiento de las metas de los indicadores de capacitación en materia de acceso y protección de datos personales. </t>
  </si>
  <si>
    <t>Mide el grado de penetración de las acciones de capacitación y formación en los sujetos obligados  y regulados que contribuyen al fortalecimiento de la cultura de transparencia, acceso a la información y autodeterminación informativa, a  través del cumplimiento promedio de los indicadores de nivel Propósito.</t>
  </si>
  <si>
    <t>√(Porcentaje de cumplimiento del ICCT * Porcentaje de aplicabilidad de la capacitación presencial y programa de aliados)</t>
  </si>
  <si>
    <t>Base de datos de seguimiento al ICCT
Unidad Responsable: Dirección General de Capacitación
Indicador de Respuestas a Solicitudes de Información (RSI)
Unidad Responsable: Dirección General de Evaluación
http://inicio.inai.org.mx/Estadisticas/RSI_2014-I.pdf
Estadísticas de Recursos de Revisión
Unidad Responsable: Dirección General de Evaluación 
Base de datos de participación en los cursos en línea, Campus Iniciativa Privada
Base de Datos de Acciones de Capacitación Presencial Realizadas 
Unidad Responsable: Dirección General de Capacitación.</t>
  </si>
  <si>
    <t>Los sujetos obligados y regulados participan en las acciones de capacitación presencial y en línea del Instituto 
El CEVINAI  y el Campus Iniciativa Privada funcionan adecuadamente.</t>
  </si>
  <si>
    <t>No se cuenta con información previa para llevar a cabo una estimación de línea base.</t>
  </si>
  <si>
    <t>Los sujetos regulados, obligados y miembros del Sistema Nacional de Transparencia, participan en acciones coordinadas de capacitación y formación educativa, de forma que les permitan el desarrollo de conocimientos, actitudes y habilidades para el cumplimiento de la ley, así como para la promoción y construcción de una cultura de transparencia, acceso a la información, rendición de cuentas y protección de datos personales en su ámbito de influencia.</t>
  </si>
  <si>
    <t>Promedio de cumplimiento de los compromisos asumidos por los sujetos regulados, en materia de capacitación en protección de datos personales en posesión de particulares (PCCA)</t>
  </si>
  <si>
    <t>El indicador mide el grado de cumplimiento de los compromisos asumidos, en materia de capacitación en protección de datos personales en posesión de particulares, en un grupo de sujetos regulados. Dichos compromisos están relacionados con la implementación y cumplimiento de las metas establecidas en el Programa de Capacitación en materia de la LFPDPPP del sujeto regulado, la formalización de un Enlace ante el INAI, la promoción de incentivos al interior del sujeto regulado, así como la aplicación de las mejoras previstas en la organización, a partir de la capacitación recibida.</t>
  </si>
  <si>
    <t>PCCA=(∑(PCC1+…+PPCn))/n</t>
  </si>
  <si>
    <t>Archivos físicos y electrónicos, en resguardo de la Dirección General de Capacitación:
- Programa de Capacitación en materia de la LFPDPPP, del sujeto regulado.
- Designación de Enlace, Aliado INAI.
- Seguimiento al cumplimiento de metas establecidas en el PC.
- Reconocimientos entregados.
- Instrumento de seguimiento a mejoras aplicadas.
- Base de datos del Indicador del PCCA.</t>
  </si>
  <si>
    <t>Los sujetos regulados asumen el compromiso de operar la capacitación mediante acciones de capacitación permanentes y sistemáticas, así como de llevar a cabo mejoras en sus organizaciones, a partir de la capacitación recibida.</t>
  </si>
  <si>
    <t>Promedio de cumplimiento de los Sujetos Obligados, con lo establecido en el (ICCT) Índice de Capacitación para el Fortalecimiento de una Cultura de Transparencia y Protección de Datos Personales (PCICCT)</t>
  </si>
  <si>
    <t xml:space="preserve">El indicador evalúa diferentes componentes que muestran el compromiso de la institución con el impulso a la capacitación como uno de los factores importantes para promover la Cultura de Transparencia, Acceso a la Información y Protección de Datos Personales en el sujeto obligado. Mide la existencia y el cumplimiento de acciones sistemáticamente dirigidas a capacitar a los servidores públicos y al Comité de Información/Transparencia, así como el involucramiento institucional en la Red por una Cultura de Transparencia en la Administración Pública Federal (APF) y evalúa la contribución de la capacitación en la materia, en la disminución de fallos revocatorios por parte del Pleno del INAI, a recursos de revisión desprendidos de una solicitud de información con respuesta “Inexistencia de la Información” (II), “Negativa por ser Información Reservada o Confidencial” (NIRC) o “Información Parcialmente Reservada o Confidencial” (IPRC). </t>
  </si>
  <si>
    <t>Sumatoria del puntaje obtenido en el ICCT por sujeto obligado con Programa de Capacitación en la materia / Total de Sujetos Obligados con Programa de Capacitación en la materia</t>
  </si>
  <si>
    <t>Base de datos de seguimiento al ICCT
Unidad Responsable: Dirección General de Capacitación
Sección de Transparencia Proactiva, 
rubro Acciones de Capacitación presencial y a distancia 
http://inicio.ifai.org.mx/SitePages/CalendarioCapacitacion.aspx
Estadísticas de Recursos de Revisión
Unidad Responsable: Dirección General de Evaluación.</t>
  </si>
  <si>
    <t>Los sujetos obligados incorporan en su gestión cotidiana los principios de la transparencia, el acceso a la información y la protección de datos personales.</t>
  </si>
  <si>
    <t>1. Programa de capacitación presencial implementado.</t>
  </si>
  <si>
    <t>Promedio de enseñanza aprendizaje de las acciones de capacitación presencial en Protección de Datos Personales.
PEACP</t>
  </si>
  <si>
    <t>Este indicador nos permite valorar la efectividad del proceso de enseñanza aprendizaje en los cursos presenciales en materia de protección de datos personales en posesión de particulares. De acuerdo con el instrumento de evaluación definido por la Dirección General de Capacitación.
En las acciones de capacitación se aplica una evaluación de enseñanza aprendizaje, que consta de 10 reactivos para medir el aprendizaje aquirido.</t>
  </si>
  <si>
    <t>PEACP = (Sumatoria de promedio de la evaluación de enseñanza  aprendizaje / Número de participantes)</t>
  </si>
  <si>
    <t xml:space="preserve">Base de datos de participación en los cursos de datos personales en la modalidad presencial.
Unidad Responsable: Dirección General de Capacitación.
http://inicio.ifai.org.mx/SitePages/CalendarioCapacitacion.aspx
En el Portal de Transparencia Proactiva así como en el Portal de Obligaciones de Transparencia (SIPOT), se encuentra el  desglose por sexo de la información referente a la participación en los cursos presenciales y en línea.  </t>
  </si>
  <si>
    <t>Gracias al conocimiento adquirido, las personas participantes logran identificar la aplicabilidad en sus áreas de trabajo y con esto poder mejorar sus procesos de recolección y/o tratamiento de datos personales, con el objeto de generar certeza como una imagen de la unidad económica y tratar de minimizar los riesgos de una sanción.</t>
  </si>
  <si>
    <t>De acuerdo con la Evaluación de enseñanza aprendizaje en las 5 acciones de capacitación ejecutadas en materia de Introducción a la LFPDPPP (3) y en los talleres de Aviso de Privacidad (2) se reportó un óptimo aprovechamiento de los contenidos impartidos; es decir, a partir del acompañamiento en el proceso de enseñanza se superó el grado de aprendizaje esperado por parte de los participantes.</t>
  </si>
  <si>
    <t>Promedio de calidad de las acciones de capacitación presencial en Protección de Datos Personales.
PCCP</t>
  </si>
  <si>
    <t>Este indicador nos permite valorar la calidad de los cursos presenciales en materia de datos personales en posesión de particulares. De acuerdo con el instrumento de evaluación definido por la Dirección General de Capacitación (Encuesta de Calidad), que mide el cumplimiento de objetivos, la oportunidad y utilidad, así como el desempeño del personal encargado de la impartición de los cursos.</t>
  </si>
  <si>
    <t>PCCP = (Sumatoria de promedio de la evaluación de calidad / Número de participantes de las acciones de capacitación)</t>
  </si>
  <si>
    <t>La opinión de los participantes respecto al desempeño del instructor, el objetivo y contenido de los cursos, así como la utilidad y oportunidad, fueron evaluados satisfactoriamente por un total de 146 participantes en las 5 acciones de capacitación ejecutadas durante el primer trimestre; de los cuales se impartieron 3 cursos en materia de Introducción a la LFPDPPP y 2 cursos en taller de Aviso de Privacidad.</t>
  </si>
  <si>
    <t>Porcentaje de integrantes de los sujetos obligados que concluyen los cursos presenciales satisfactoriamente (PETCPSO)</t>
  </si>
  <si>
    <t>Este indicador permite conocer la eficiencia terminal en los cursos presenciales, es decir, el porcentaje de personas integrantes de los sujetos obligados que concluyen y obtienen el 100% de los aciertos en su evaluación de enseñanza-aprendizaje con relación a los que acuden a los cursos presenciales. Actualmente las y los participantes en los cursos presenciales asisten a los cursos y posteriormente presentan la evaluación de enseñanza aprendizaje a través del sistema de administración de la capacitación denominado SACP. La exigencia es que deben acreditar la evaluación con el 100% de los aciertos para la obtención de su constancia. El reto en este nuevo sistema, es que las y los participantes que permanezcan en el aula hasta el término del curso, completen el ciclo y obtengan la constancia.</t>
  </si>
  <si>
    <t>(Total de participantes que concluyen y aprueban los cursos presenciales  / Total de participantes que asisten a los cursos de capacitación presencial )* 100</t>
  </si>
  <si>
    <t xml:space="preserve">Programa de Capacitación 2020 dirigido a sujetos obligados y regulados, disponible en versión electrónica en las instalaciones de la DGC.
Bases de datos de  cursos y talleres realizados en materia de Transparencia, acceso a la información, protección de datos personales y temas relacionados, dirigidos a sujetos obligados.
Sección de Transparencia Proactiva / Acciones de Capacitación presencial y a distancia / Capacitación Presencial en materia de Transparencia y Acceso
Unidad Responsable: Dirección General de Capacitación.
http://inicio.inai.org.mx/SitePages/CalendarioCapacitacion.aspx
En el Portal de Transparencia Proactiva así como en el Portal de Obligaciones de Transparencia (SIPOT), se encuentra el  desglose por sexo de la información referente a la participación en los cursos presenciales y en línea.  </t>
  </si>
  <si>
    <t>Los Sujetos Obligados aplican los conocimientos adquiridos en los procesos de trabajo relacionados con la materia.</t>
  </si>
  <si>
    <t>La meta se definió con un ejercicio realizado con la información que se de 2017</t>
  </si>
  <si>
    <t xml:space="preserve">En las 5 acciones de capacitación que se realizaron conforme al Programa de Capacitación 2020 en las que se aplicó evaluación de enseñanza aprendizaje, se inscribieron 439 personas de las cuales 396 cumplieron con los requisitos y resultados en sus evaluaciones, de los cuales 236 fueron mujeres y 160 hombres, por lo que se hicieron acreedoras a la constancia de participación de la acción de capacitación a la que asistieron. La eficiencia terminal obtenida de 90.21 nos ubica ligeramente por arriba de la meta establecida de 9. </t>
  </si>
  <si>
    <t>2. Programa anual de Capacitación en línea  implementado</t>
  </si>
  <si>
    <t>Porcentaje de participantes que concluyen satisfactoriamente el curso en línea en el que se matriculan en el Campus Iniciativa Privada PETCIP.</t>
  </si>
  <si>
    <t>Este indicador permite conocer la eficiencia terminal en los cursos en línea; es decir, el porcentaje de personas integrantes de los sujetos regulados que se inscriben en los cursos en línea, con relación a los que concluyen y obtienen el 100% de los aciertos en su evaluación de enseñanza aprendizaje. Uno de los retos del autoaprendizaje en línea es evitar el abandono de los estudios.</t>
  </si>
  <si>
    <t>PETCIP = (Total de participantes que concluyen y aprueban el curso en línea en el que se matriculan / Total de participantes inscritos y matriculados en los cursos del Campus Iniciativa Privada) * 100</t>
  </si>
  <si>
    <t xml:space="preserve">
Base de datos de participación en los cursos de datos personales en posesión de particulares en línea en el Campus Iniciativa Privada
Unidad Responsable: Dirección General de Capacitación.
http://inicio.ifai.org.mx/SitePages/CalendarioCapacitacion.aspx
En el Portal de Transparencia Proactiva así como en el Portal de Obligaciones de Transparencia (SIPOT), se encuentra el  desglose por sexo de la información referente a la participación en los cursos  en línea.  </t>
  </si>
  <si>
    <t xml:space="preserve">Las personas que participan en los cursos disponibles en el CEVINAI, Campus Iniciativa Privada concluyen los cursos satisfactoriamente. </t>
  </si>
  <si>
    <t>Se tomó como línea base el resultado obtenido en 2017.</t>
  </si>
  <si>
    <t xml:space="preserve">Porcentaje de participantes que concluyen satisfactoriamente los cursos en línea disponibles en los campus dirigidos a sujetos obligados (PPCCLSO).
</t>
  </si>
  <si>
    <t xml:space="preserve">Uno de los retos del autoaprendizaje en línea es evitar el abandono de los estudios, por lo que este indicador  indicador mide la eficiencia terminal en los cursos en línea disponibles en los Campus dirigidos a los sujetos obligados, es decir, el porcentaje de personas integrantes de los sujetos obligados que se inscriben en los cursos en línea, con relación a los que los concluyen y obtienen el 100% de los aciertos en la evaluación de enseñanza aprendizaje y que adquieren el derecho a la Constancia de Participación correspondiente. </t>
  </si>
  <si>
    <t>(Total de las y los participantes que concluyen y aprueban los cursos en línea disponibles en los Campus dirigidos a Sujetos Obligados / Total de las y los participantes inscritas e inscritos en los cursos disponibles en los Campus dirigidos a Sujetos Obligados) * 100</t>
  </si>
  <si>
    <t xml:space="preserve">Programa de Capacitación 2020 dirigido a sujetos obligados y regulados, disponible en versión electrónica.
Base de datos de participación en los cursos en línea en los Campus dirigidos a Sujetos Obligados 
Sección de Transparencia Proactiva / Acciones de Capacitación presencial y a distancia / Capacitación en Línea en materia de Transparencia y Acceso 
Unidad Responsable: Dirección General de Capacitación.
http://inicio.inai.org.mx/SitePages/CalendarioCapacitacion.aspx
En el Portal de Transparencia Proactiva, así como en el Portal de Obligaciones de Transparencia (SIPOT), se encuentra el  desglose por sexo de la información referente a la participación en los cursos presenciales y en línea.  </t>
  </si>
  <si>
    <t xml:space="preserve">La plataforma del Centro Virtual de Capacitación y los Campus dirigidos a Sujetos Obligados funcionan adecuadamente
Las y los participantes de los cursos disponibles en el CEVINAI, Campus dirigidos a los Sujetos Obligados concluyen los cursos satisfactoriamente. </t>
  </si>
  <si>
    <t xml:space="preserve">Se tomó como línea base el resultado obtenido en 2014. La meta se ha ido incrementado hasta la establecida para el presente año. </t>
  </si>
  <si>
    <t>3. Programa anual de Formación Educativa Implementado</t>
  </si>
  <si>
    <t>Promedio de enseñanza aprendizaje en las acciones de Formación Educativa  (PEAFE).</t>
  </si>
  <si>
    <t>Este indicador nos permite conocer el promedio de evaluaciones de enseñanza aprendizaje del alumnado en las acciones de formación educativa: Diplomado en Protección de Datos Personales, Aula Iberoamericana y Maestría en Derecho.
Las Instituciones Educativas realizan el proceso de evaluación conforme a sus criterios académicos.</t>
  </si>
  <si>
    <t>PEAFE= (Sumatoria de los promedios de enseñanza aprendizaje obtenido por el alumnado en las acciones de formación educativa / las acciones de formación educativa)</t>
  </si>
  <si>
    <t>Archivos físicos y electrónicos, en resguardo de la Dirección General de Capacitación:
- Evaluaciones de enseñanza aprendizaje del alumnado, al concluir el semestre del programa de Maestría.
- Evaluaciones de enseñanza aprendizaje del alumnado en el Diplomado en línea en Protección de Datos Personales.
- Evaluaciones de enseñanza aprendizaje  del alumnado en el Aula Iberoamericana de Protección de Datos Personales.
- Documentos en resguardo de la Dirección General de Capacitación, a través de la Dirección de Capacitación de Datos Personales.</t>
  </si>
  <si>
    <t>Las Instituciones Educativas evalúan el desempeño del alumnado e informan  a la Dirección General de Capacitación del INAI.</t>
  </si>
  <si>
    <t>Las evaluaciones iniciales se llevaron a cabo en 2016.</t>
  </si>
  <si>
    <t>Promedio de evaluaciones de calidad en las acciones de Formación Educativa  (PCFE).</t>
  </si>
  <si>
    <t>Este indicador nos permite conocer el promedio de evaluaciones de calidad del alumnado en las acciones de formación educativa: Diplomado en Protección de Datos Personales, Aula Iberoamericana y Maestría en Derecho.
Las Instituciones Educativas en coordinación con la Dirección General de Capacitación, realizan el proceso de evaluación de calidad.</t>
  </si>
  <si>
    <t>PCFE= (Sumatoria de los promedios de calidad obtenidos por cada participante en las acciones de formación educativa / las acciones de formación educativa implementadas)</t>
  </si>
  <si>
    <t xml:space="preserve">Calidad </t>
  </si>
  <si>
    <t>Archivos físicos y electrónicos, en resguardo de la Dirección General de Capacitación:
- Evaluaciones de calidad del alumnado, al concluir el primer semestre del programa de Maestría.
- Evaluaciones de calidad del alumnado en el Diplomado en Datos Personales.
- Evaluaciones de calidad del alumnado en el Aula Iberoamericana de Protección de Datos Personales.</t>
  </si>
  <si>
    <t>Las Instituciones Educativas aplican el instrumento de evaluación de calidad al alumnado e informan  a la Dirección General de Capacitación del INAI.</t>
  </si>
  <si>
    <t>4. Programa de Capacitación, Aliados INAI por una cultura de la protección de datos personales implementado</t>
  </si>
  <si>
    <t>Porcentaje de personal e integrantes del  sujeto regulado capacitado en materia de datos personales en Posesión de Particulares.
PPC</t>
  </si>
  <si>
    <t>Este indicador nos permite medir el público objetivo capacitado en materia de protección de datos personales en posesión de los particulares, respecto al universo definido por el sujeto regulado, todo lo anterior en colaboración con la Dirección General de Capacitación.</t>
  </si>
  <si>
    <t>PPC=(Total de integrantes capacitados en materia de protección de datos personales / Universo objetivo de integrantes del sujeto regulado a capacitar) * 100</t>
  </si>
  <si>
    <t xml:space="preserve">Archivos físicos y electrónicos, en resguardo de la Dirección General de Capacitación:
Documentación por parte del sujeto regulado </t>
  </si>
  <si>
    <t>Los integrantes que intervienen en la recolección y/o tratamiento de datos personales fueron capacitados en materia de protección de datos personales.
Con la capacitación implementada, los integrantes tienen un mayor conocimiento de cómo realizar sus actividades, dando cumplimiento a la protección de los datos personales</t>
  </si>
  <si>
    <t>1. 1. Acciones de capacitación básica presencial en materia de protección de datos personales.</t>
  </si>
  <si>
    <t>Porcentaje de cumplimiento de acciones de capacitación básica en la modalidad presencial en materia de protección de datos personales en posesión de particulares, dirigidas a  sujetos regulados interesados.
(PCB)</t>
  </si>
  <si>
    <t>Este indicador nos permite conocer el cumplimiento en las metas realizadas en las acciones de capacitación básica presencial, respecto a las programadas, dirigidas a integrantes de sujetos regulados interesados; permite observar el avance en la realización de los cursos presenciales que fueron programados e incluidos en el Programa Anual de Trabajo de la Dirección General de Capacitación. Específicamente se refiere a los cursos comprendidos en la vertiente de Capacitación Presencial.</t>
  </si>
  <si>
    <t>PCB=  (ACR acciones de capacitación realizadas / ACP acciones de capacitación programadas )*100</t>
  </si>
  <si>
    <t xml:space="preserve">Archivos físicos y electrónicos, en resguardo de la Dirección General de Capacitación:
Base de datos de acciones de capacitación básica realizadas en materia de Protección de Datos Personales en Posesión de Particulares.
Evaluaciones aplicadas a participantes.
En el Portal de Transparencia Proactiva así como en el Portal de Obligaciones de Transparencia (SIPOT), se encuentra el  desglose por sexo de la información referente a la participación en los cursos.  </t>
  </si>
  <si>
    <t xml:space="preserve">Los sujetos regulados demandan capacitación básica en materia de protección de datos personales.
Los sujetos regulados programan acciones de capacitación básica.
El personal integrante de los sujetos regulados acuden a la capacitación en tiempo y forma.
</t>
  </si>
  <si>
    <t xml:space="preserve">100%  es el máximo cumplimiento que puede plantearse. </t>
  </si>
  <si>
    <t xml:space="preserve">Para este primer trimestre se tenía como meta programada a cubrir 7 acciones de capacitación, de las cuáles se lograron realizar 5 acciones de capacitación, 3 en materia de Introducción a la Ley Federal de Protección de Datos Personales en Posesión de los Particulares y 2 talleres de Aviso de Privacidad, con una participación de 149 participantes, de los cuales 56% fueron mujeres y 44% hombres.
De las acciones reportadas, dos se ejecutaron en una sede foránea, en el Estado de San Luis Potosí al sector educación.
La variación en el cumplimiento de la meta se produjo por la contingencia sanitaria actual que, entre otros efectos, el Pleno del INAI suscribió el ACUERDO mediante el cual se aprueba determinar las medidas administrativas, preventivas y de actuación, del diecisiete de marzo al diecinueve de abril de dos mil veinte, para las personas servidoras públicas del Institutito Nacional de Transparencia, Acceso a la Información y Protección de Datos Personales, en relación con el virus identificado como COVID-19, identificado con el número ACT-EXT-PUB/20/03/2020.04, (http://dof.gob.mx/nota_detalle.php?codigo=5590619&amp;fecha=27/03/2020), de fecha 20 de marzo de 2020; por lo que, se tuvieron que suspender y reprogramar 2 acciones de capacitación programadas, que serían impartidas en las instalaciones del Instituto los días 26 y 31 de marzo con el sujeto regulado Kio Netwoks.
En este sentido, este Dirección se vio imposibilitada materialmente por causa de fuerza mayor para atender la capacitación presencial programada en este primer trimestre.
</t>
  </si>
  <si>
    <t>1.2 Realización de cursos presenciales  de capacitación básica en materia de acceso a la información, protección de datos personales  y temas relacionados, dirigidos a sujetos obligados</t>
  </si>
  <si>
    <t>Porcentaje de cumplimiento de las metas establecidas en el Programa de Capacitación Presencial Básica dirigida a sujetos obligados (PCMCBSO)</t>
  </si>
  <si>
    <t>Este indicador permite observar el avance en la realización de los cursos presenciales que fueron incluidos en el Programa Anual de Trabajo de la Dirección General de Capacitación. Específicamente se refiere a los cursos comprendidos en la vertiente de Capacitación Presencial Básica, que se orientan al fortalecimiento la cultura de la transparencia y la rendición de cuentas de las Instituciones Públicas y abarca temas de capacitación introductoria en la LFTAIP, LGTAIP,  LGPDPPSO, cursos para el desarrollo de las competencias éticas, de administración y gestión de archivos, y temas de apoyo como formación de instructores, entre otros.  El indicador muestra la relación existente entre el número de cursos que se realizan de la vertiente de capacitación presencial básica, con respecto al número de cursos que se incluyeron en el programa de trabajo en la misma vertiente,  así como los cursos adicionales no programados que los sujetos obligados requieren y que fueron realizados para la atención de necesidades puntuales.</t>
  </si>
  <si>
    <t>(Total de cursos programados de capacitación básica realizados + Total cursos de capacitación básica solicitados y realizados / Total de cursos de capacitación básica programados + Total de cursos de capacitación básica solicitados) * 100</t>
  </si>
  <si>
    <t xml:space="preserve">Programa de Capacitación 2020 dirigido a sujetos obligados y regulados, disponible en versión electrónica.
Bases de datos de  cursos y talleres realizados en materia de Transparencia, acceso a la información, protección de datos personales y temas relacionados, dirigidos a sujetos obligados.
Sección de Transparencia Proactiva / Acciones de Capacitación presencial y a distancia / Capacitación Presencial en materia de Transparencia y Acceso 
Unidad Responsable: Dirección General de Capacitación.
http://inicio.inai.org.mx/SitePages/CalendarioCapacitacion.aspx
En el Portal de Transparencia Proactiva así como en el Portal de Obligaciones de Transparencia (SIPOT), se encuentra el  desglose por sexo de la información referente a la participación en los cursos presenciales y en línea.  </t>
  </si>
  <si>
    <t>Los sujetos obligados cumplen con las metas establecidas en sus programas de capacitación en materia de Transparencia,  Acceso a la Información y Protección de Datos Personales y temas relacionados.</t>
  </si>
  <si>
    <t>Se estableció el 100% de cumplimiento porque todos los años se pretende lograr el máximo de cumplimiento en el Programa de Capacitación. En 2015, fue el primer año en el que se definió como meta un porcentaje de cumplimiento en lugar de números absolutos.</t>
  </si>
  <si>
    <t xml:space="preserve">De acuerdo al Programa de Capacitación 2020 para este trimestre se consideraba realizar 11 cursos de capacitación sobre Introducción a la Ley Federal de Transparencia y Acceso a la Información Pública, sin embargo, ante la contingencia sanitaria generada por el Covid-19, los cursos presenciales programados para la segunda quincena de marzo, se pospusieron hasta nuevo aviso. Por lo anterior los cursos pendientes se reprogramarán para los siguientes trimestres.  En las 5 acciones de capacitacipon realizas en el trimestre 396 participantes obtuvieron la constancia correspondiente, de los cuales 236 fueron mujeres y 160 homres. </t>
  </si>
  <si>
    <t xml:space="preserve">1.3 Evaluación de calidad de los cursos de capacitación presencial impartidos en el Programa de Capacitación dirigido a Sujetos Obligados </t>
  </si>
  <si>
    <t xml:space="preserve">Promedio de calificaciones de evaluaciones de calidad de los cursos presenciales dirigidos a sujetos obligados (PCSO). </t>
  </si>
  <si>
    <t>En las acciones de capacitación presencial de manera general, se aplica un cuestionario para conocer de forma inmediata, las impresiones de las y los participantes respecto a: el cumplimiento de objetivos y contenido del curso; el desempeño del instructor, así como la utilidad y oportunidad del mismo. El PCSO mide la percepción de las y los participantes respecto a los aspectos antes mencionados, en una escala de valoración del 5 (inaceptable) al 10 (excelente). Se consideran para este indicador, únicamente los cursos impartidos correspondientes a las vertientes de capacitación básica y especializada.
Las evaluaciones de calidad se dejan de aplicar solo en aquellos cursos presenciales que se llevan a cabo en  instalaciones ajenas al INAI en los que las condiciones y la coordinación de los mismos, no dependen directamente del personal de la DGC.</t>
  </si>
  <si>
    <t>Sumatoria de las calificaciones obtenidas en las evaluaciones de calidad de los cursos de capacitación básica y especializada  / Total de cursos impartidos de capacitación básica y especializada.</t>
  </si>
  <si>
    <t xml:space="preserve">Programa de Capacitación 2020 dirigido a sujetos obligados y regulados, disponible en versión electrónica.
Bases de datos de cursos y talleres realizados en materia de Transparencia, acceso a la información, protección de datos personales y temas relacionados, dirigidos a sujetos obligados.
Unidad Responsable: Dirección General de Capacitación.
Sección de Transparencia Proactiva / Acciones de Capacitación presencial y a distancia / Capacitación Presencial en materia de Transparencia y Acceso 
http://inicio.inai.org.mx/SitePages/CalendarioCapacitacion.aspx
En el Portal de Transparencia Proactiva así como en el Portal de Obligaciones de Transparencia (SIPOT), se encuentra el  desglose por sexo de la información referente a la participación en los cursos presenciales y en línea.  </t>
  </si>
  <si>
    <t>Las y los participantes que asisten a los cursos, están satisfechos con la calidad de los cursos y talleres de capacitación a los que asisten.</t>
  </si>
  <si>
    <t>La línea base establecida se definió en 2015. Este valor, se ha cumplido y superado año con año, esto se debe a que constantemente se revisan las calificaciones y comentarios vertidos por las y los participantes, para mejorar los aspectos que son evaluados con bajos puntajes.</t>
  </si>
  <si>
    <t>La calificación promedio de las evaluaciones de calidad que realizaron los participantes en las 5 acciones de capacitación, fue de 9.56.</t>
  </si>
  <si>
    <t xml:space="preserve">1.4 Realización de acciones de capacitación presencial especializada establecidas en el Programa de Capacitación dirigido a Sujetos Obligados </t>
  </si>
  <si>
    <t>Porcentaje de cumplimiento de las metas de capacitación especializada dirigida a sujetos obligados (PCCESO).</t>
  </si>
  <si>
    <t>Este indicador informa de manera trimestral sobre el avance en el cumplimiento de la meta de cursos especializados programados dirigidos a las y los integrantes de los sujetos obligados. Las metas del número de cursos especializados, se concertan con las Direcciones Generales Sustantivas del INAI ya que los instructores están adscritos a éstas áreas.</t>
  </si>
  <si>
    <t>(Total de cursos programados de capacitación especializada realizados + cursos solicitados de capacitación especializada realizados en el trimestre / Total de cursos de capacitación especializada programados + total de cursos de capacitación especializada solicitados en el trimestre) * 100</t>
  </si>
  <si>
    <t xml:space="preserve">Programa de Capacitación 2020 dirigido a sujetos obligados y regulados, disponible en versión electrónica.
Bases de datos de  cursos y talleres realizados en materia de Transparencia, acceso a la información, protección de datos personales y temas relacionados, dirigidos a sujetos obligados.
Unidad Responsable: Dirección General de Capacitación.
Sección de Transparencia Proactiva / Acciones de Capacitación presencial y a distancia / Capacitación Presencial en materia de Transparencia y Acceso 
http://inicio.inai.org.mx/SitePages/CalendarioCapacitacion.aspx
En el Portal de Transparencia Proactiva, así como en el Portal de Obligaciones de Transparencia (SIPOT), se encuentra el  desglose por sexo de la información referente a la participación en los cursos presenciales y en línea.  </t>
  </si>
  <si>
    <t xml:space="preserve">Las y los participantes asisten a los cursos de capacitación conforme a lo programado.  </t>
  </si>
  <si>
    <t>El 100% es el máximo valor de cumplimiento que puede establecerse. Lo esperado es que se realicen todos los cursos que se incluyeron en el Programa de Capacitación en la vertiente de Capacitación Especializada.</t>
  </si>
  <si>
    <t xml:space="preserve">En la segunda semana de marzo se inició la concertación con las áreas especializadas del INAI, para calendarizar los cursos de capacitación que impartirían durante el año, incluyendo el primer trimestre. En este mismo mes se estuvo sistematizando la Detección de Necesidades de Capacitación, de los Sujetos Obligados, que fueron recibidas el 28 de febrero de 2020. Esto permitiría a la DGC, iniciar con el Programa de Capacitación 2020, de los Sujetos Obligados. Ante la contingencia sanitaria generada por el Covid-19, no fue posible calendarizar los cursos de capacitación especializada. Sin embargo, éstos se impartirán en los trimestres subsecuentes. </t>
  </si>
  <si>
    <t>1.5 Realización de acciones de capacitación presencial impartidas en los Estados en el marco del Sistema Nacional de Transparencia.</t>
  </si>
  <si>
    <t xml:space="preserve">Porcentaje de cumplimiento de metas de capacitación establecidas para Estados (PCMCE). </t>
  </si>
  <si>
    <t>Mide la capacidad de atención del INAI, con relación a las acciones de capacitación concertadas con los Estados. Esta vertiente de capacitación dirigida a los estados se realiza a través de dos tipos de intervenciones por parte de la DGC:   
1) Cursos de capacitación dirigidos a los organismos garantes y sujetos obligados locales. Esta capacitación es coordinada por la DGC, concertada por la Dirección General de Vinculación, Coordinación y Colaboración con Entidades Federativas perteneciente al Secretariado Ejecutivo del SNT e impartida por personal de las Direcciones Generales sustantivas adscritas a las Secretarías del Instituto.  
2) Talleres impartidos en el marco de la Red Nacional por una Cultura de Transparencia. Los Talleres Regionales de Planeación, Seguimiento y Balance de Resultados, así como los Talleres para la integración de Redes Locales, son concertados por la Secretaría Ejecutiva del SNT con los organismos garantes y los imparte personal de la DGC. 
La capacitación que imparte el INAI a los Estados, se realiza en un esquema de colaboración con los Órganos Garantes y con respeto irrestricto a sus autonomías, por lo que el número de acciones de capacitación, depende de la concertación que se realiza a través de la Secretaría Ejecutiva del Sistema Nacional de Transparencia.</t>
  </si>
  <si>
    <t>(Total  acciones de capacitación realizadas en los Estados por trimestre / (Total de acciones de capacitación programadas en el trimestre + Total de acciones adicionales solicitadas en el trimestre)* 100</t>
  </si>
  <si>
    <t xml:space="preserve">Programa de Capacitación 2020 dirigido a sujetos obligados y regulados, disponible en versión electrónica.
Bases de datos de  cursos y talleres realizados en materia de Transparencia, acceso a la información, protección de datos personales y temas relacionados, dirigidos a sujetos obligados.
Unidad Responsable: Dirección General de Capacitación.
Sección de Transparencia Proactiva / Acciones de Capacitación presencial y a distancia / Capacitación Presencial en materia de Transparencia y Acceso 
http://inicio.inai.org.mx/SitePages/CalendarioCapacitacion.aspx
En el Portal de Transparencia Proactiva así como en el Portal de Obligaciones de Transparencia (SIPOT), se encuentra el  desglose por sexo de la información referente a la participación en los cursos presenciales y en línea.  </t>
  </si>
  <si>
    <t xml:space="preserve">Los Órganos Garantes cumplen con los compromisos de seguimiento establecidos en los talleres y cursos impartidos.  </t>
  </si>
  <si>
    <t>El 100% es el máximo valor de cumplimiento que puede establecerse. Lo esperado es que se realicen los  cursos incluidos en el Programa de Capacitación específicamente en la vertiente de Capacitación a los Estados, así como que se atiendan, en la medida de lo posible, las solicitudes adicionales recibidas.</t>
  </si>
  <si>
    <t>Se realizó el Taller de Balance de resultados 2019 de la Red Nacional dirigido a los Órganos Garantes de las cuatro regiones del Sistema Nacional de Transparencia (SNT). El propósito de este Taller  fue el de "Realizar un Balance sobre los resultados obtenidos en el Programa de Capacitación con alcance Nacional 2019 e identificar las principales áreas de oportunidad para mejorar la planeación de la capacitación a nivel nacional". Para este periodo no se tenían programados los talleres de planeación, sin embargo, en el mes de febreo de llevaron a cabo 2 talleres y en marzo los otros 2, siendo los cuatro que estaban programados para el siguiente trimestre.</t>
  </si>
  <si>
    <t xml:space="preserve">1.6 Realización de Talleres de coordinación con los sujetos obligados, para la planeación, operación y seguimiento de las acciones de capacitación presencial y en línea. </t>
  </si>
  <si>
    <t>Porcentaje de cumplimiento de metas talleres de coordinación realizados con los enlaces de capacitación (PTREDSO)</t>
  </si>
  <si>
    <t xml:space="preserve">Este indicador informa sobre el cumplimiento en la realización de los talleres de Red por una Cultura de Transparencia, mismos que son un canal de comunicación para planear y dar seguimiento a los programas de capacitación que se implementen en la materia de transparencia, acceso a la información, protección de datos personales y temas relacionados en los sujetos obligados, así como para generar de manera consensuada con los enlaces de capacitación, los compromisos que se requieren para dar cabal cumplimiento a lo establecido tanto en la LGTAIP, LFTAIP y la LGPDPPSO. Adicionalmente, estos talleres son concebidos como espacios para la actualización y capacitación en el tema de sus integrantes, con el propósito de formar cuadros especializados dentro de las instituciones, que sean capaces de generar una dinámica institucional a favor de la cultura de la transparencia, el acceso a la información y la protección de datos personales. A los talleres asisten las y los enlaces de capacitación de los sujetos obligados, en ellos se definen los criterios, prioridades y modalidades de capacitación a impulsar y a programar en materia de acceso a la información y temas afines.
El indicador permite advertir el cumplimiento en la realización de los talleres de coordinación con los Enlaces de Capacitación de los sujetos obligados. </t>
  </si>
  <si>
    <t>(Total de Talleres de la Red realizados  / Total de talleres de la Red programados)</t>
  </si>
  <si>
    <t xml:space="preserve">Programa de Capacitación 2020 dirigido a sujetos obligados y regulados, disponible en versión electrónica.
Minutas  de los Talleres de Red.
Constan en los archivos electrónicos de la Dirección de Capacitación de Acceso de la DGC, disponibles para su consulta.
Bases de datos de  cursos y talleres realizados en materia de Transparencia, acceso a la información, protección de datos personales y temas relacionados, dirigidos a sujetos obligados.
Unidad Responsable: Dirección General de Capacitación.
Sección de Transparencia Proactiva / Acciones de Capacitación presencial y a distancia / Capacitación Presencial en materia de Transparencia y Acceso 
http://inicio.ifai.org.mx/SitePages/CalendarioCapacitacion.aspx
En el Portal de Transparencia Proactiva así como en el Portal de Obligaciones de Transparencia (SIPOT), se encuentra el  desglose por sexo de la información referente a la participación en los cursos presenciales y en línea.  </t>
  </si>
  <si>
    <t>Los Sujetos Obligados cumplen con los acuerdos establecidos en los Talleres de Red</t>
  </si>
  <si>
    <t>1.7 Capacitación especializada en materia de protección de datos personales.</t>
  </si>
  <si>
    <t>Porcentaje de cumplimiento de las metas de capacitación presencial especializada.
(PCE)</t>
  </si>
  <si>
    <t xml:space="preserve">Este indicador nos permite medir el cumplimiento semestral de las acciones de capacitación presencial especializada en materia de protección de datos personales en posesión de particulares.
</t>
  </si>
  <si>
    <t>PCE = (Total de cursos de capacitación   / Total de cursos programados) * 100</t>
  </si>
  <si>
    <t xml:space="preserve">Archivos físicos y electrónicos, en resguardo de la Dirección General de Capacitación:
Base de datos de acciones de capacitación especializada, impartida en materia de Protección Datos Personales en Posesión de Particulares.
Evaluaciones aplicadas a participantes.
En el Portal de Transparencia Proactiva así como en el Portal de Obligaciones de Transparencia (SIPOT), se encuentra el desglose por sexo de la información referente a la participación en los cursos presenciales.  </t>
  </si>
  <si>
    <t>Los sujetos regulados demandan capacitación especilizada en materia de protección de datos personales.
Los sujetos regulados programan acciones de capacitación especializada.
El personal integrante de los sujetos regulados  acudan a la capacitación en tiempo y forma.</t>
  </si>
  <si>
    <t>2.1  Desarrollo de un curso en línea para instalarse en los Campus dirigidos a sujetos obligados y mejoras al CEVINAI.</t>
  </si>
  <si>
    <t>Porcentaje de cumplimiento en el desarrollo de curso en línea y mejoras al CEVINAI (PDCLMC).</t>
  </si>
  <si>
    <t>Este indicador nos permite conocer el cumplimiento del desarrollo del curso en línea programado, así como la realización de mejoras al CEVINAI para un mejor funcionamiento y atención a los usuarios disposición de las y los usuarios de los campus servidores públicos del CEVINAI.</t>
  </si>
  <si>
    <t>(Actividades realizadas / actividades programadas)*100</t>
  </si>
  <si>
    <t>Especificaciones de las actividades para el desarrollo del curso en línea y Calendario del desarrollo del curso en línea. Versión electrónica, ubicado en la Dirección de Capacitación de Acceso.
Especificaciones de las actividades para las mejoras al CEVINAI.
Responsable: Dirección General de Capacitación
http://inicio.ifai.org.mx/SitePages/ConveniosInstitucionales.aspx
SIPOT :  LGTAIP, art 70, Fracc. 27</t>
  </si>
  <si>
    <t xml:space="preserve">Los proveedores contratados realizan las actividades en tiempo y de acuerdo con lo solicitado para el desarrollo, alojamiento del curso en línea y mejoras al CEVINAI. </t>
  </si>
  <si>
    <t>3.1  Impartición del Diplomado en línea en materia protección de datos personales.</t>
  </si>
  <si>
    <t>Porcentaje de cumplimiento de las acciones relativas al Diplomado en línea en materia de protección de datos personales (PCD).</t>
  </si>
  <si>
    <t>Este indicador nos permite conocer el cumplimiento de las metas establecidas para la  impartición del Diplomado en línea en Protección de Datos Personales, mediante diversas acciones que permitan gestionar e implementar este programa de formación educativa.</t>
  </si>
  <si>
    <t>PCD= (Total de acciones realizadas / Total de acciones programadas) * 100</t>
  </si>
  <si>
    <t>Archivos físicos y electrónicos, en resguardo de la Dirección General de Capacitación:
Entregables enviados por la institución educativa contratada para la impartición del Diplomado, conforme a lo solicitado en el Anexo Técnico.</t>
  </si>
  <si>
    <t>El claustro docente en línea designado por la Institución Educativa con base en capacidades y experiencia tanto en la modalidad, como en la materia, acompañan al alumnado en el proceso de aprendizaje.
Servidores públicos, personal e integrantes de sujetos regulados interesados en participar en el Diplomado, reciben un adecuado seguimiento y motivación por parte del claustro docente asignado.</t>
  </si>
  <si>
    <t>Se impartieron las dos generaciones del Diplomado en línea.</t>
  </si>
  <si>
    <t>3.2 Desarrollo de la segunda generación del programa de Maestría en Derecho, en el campo de conocimiento en Derecho a la Información.</t>
  </si>
  <si>
    <t xml:space="preserve">Porcentaje de cumplimiento de las metas establecidas respecto al desarrollo de la segunda generación del programa de Maestría en Derecho, en el campo de conocimiento en Derecho a la Información (PCM). </t>
  </si>
  <si>
    <t>Este indicador se refiere a la gestión para la impartición del cuarto semestre y la conclusión del programa de Maestría en Derecho, en el campo de conocimiento en Derecho a la Información, en coordinación con la UNAM.</t>
  </si>
  <si>
    <t>PCM= (Total de acciones realizadas / Total de acciones programadas) * 100</t>
  </si>
  <si>
    <t xml:space="preserve">Archivos físicos y electrónicos, en resguardo de la Dirección General de Capacitación:
- Entregables recibidos de la institución educativa que imparte la Maestría y que se encuentran definidos en el Anexo Técnico del convenio de colaboración.
</t>
  </si>
  <si>
    <t>El claustro docente designado por la Institución Educativa desarrolla la asignatura conforme al plan de estudios y acompañan al alumnado en el proceso de aprendizaje.</t>
  </si>
  <si>
    <t>Se impartieron dos semestres de la Mestría en Derecho.</t>
  </si>
  <si>
    <t>3.3  Suscripción de convenios de colaboración académica, instalación y formalización de la Comisión de Seguimiento con instituciones de educación superior para la inclusión del Aula Iberoamericana de Protección de Datos Personales.</t>
  </si>
  <si>
    <t>Porcentaje de cumplimiento de las metas establecidas respecto del Aula Iberoamericana en Protección de Datos Personales (PCA).</t>
  </si>
  <si>
    <t>Este indicador nos permite dar seguimiento a las actividades para la inclusión del Aula Iberoamericana en Protección de Datos Personales (materia en línea), en las actividades curriculares o extracurriculares de las instituciones educativas públicas o privadas de nivel superior, mediante la suscripción de convenios de colaboración académica celebrados, a través de la integración e instalación de una Comisión de Seguimiento para la debida ejecución del objeto del Convenio.</t>
  </si>
  <si>
    <t>PCA= (Instalación y formalización de Comisión de seguimiento / Convenios de colaboración académica firmados) * 100</t>
  </si>
  <si>
    <t>Archivos físicos y electrónicos, en resguardo de la Dirección General de Capacitación:
- Convenios de colaboración académica firmados por representantes del INAI y de la institución educativa pública o privada de nivel superior. 
- Minutas de las actas de integración e instalación de la Comisión de Seguimiento para la implementación de la materia en línea, en actividades curriculares o extracurriculares de la institución.</t>
  </si>
  <si>
    <t>Las instituciones educativas de nivel superior públicas y privadas, se interesan en la implementación en sus programas educativos de la materia en línea, a través de actividades curriculares o extracurriculares.
La implementación de la materia obligatoria u optativa en las plataformas de educación en línea de las instituciones educativas de nivel superior, resulta atractiva para la población estudiantil y el contenido de la misma resulta de utilidad para las actividades que en un futuro ejerceran en relación con sus perfiles educativos.</t>
  </si>
  <si>
    <t>Se han suscrito los convenios e instalado la Comisión de Seguimiento</t>
  </si>
  <si>
    <t>2.2 Actualización del curso o cursos en línea en materia de protección de datos personales.</t>
  </si>
  <si>
    <t>Porcentaje de avance en la actualización del curso o cursos en línea en materia de Protección de Datos Personales (PACL)</t>
  </si>
  <si>
    <t>Este indicador nos permite medir el cumplimiento en el desarrollo de las actividades previstas para hacer una estructura y contenido responsivo del curso o cursos en línea.</t>
  </si>
  <si>
    <t>PACL= (Avance realizado / Avance programado)*100</t>
  </si>
  <si>
    <t>Archivos físicos y electrónicos, en resguardo de la Dirección General de Capacitación:
- Cronograma de actividades.
- Minutas de reuniones.
- Entregables del proveedor.</t>
  </si>
  <si>
    <t>Los sujetos regulados encuentran contenidos en línea, en materia de protección de datos personales responsivos, que permiten a sus integrantes generar un mayor interés en capacitarse de manera efectiva; disminuyendo la deserción por la falta de usabilidad de la estructura de los contenidos.</t>
  </si>
  <si>
    <t>GOA13</t>
  </si>
  <si>
    <t>4.1  Incorporación de sujetos regulados al Programa de Capacitación, Aliados INAI por una cultura de la protección de datos personales.</t>
  </si>
  <si>
    <t>Porcentaje de cumplimiento de la meta de incorporación de sujetos regulados al Programa de Capacitación, Aliados INAI por una cultura de la protección de datos personales. (PIA).</t>
  </si>
  <si>
    <t>Este indicador nos permite medir el cumplimiento de la meta de incorporación de sujetos regulados como Aliados INAI, para la capacitación en materia de protección de datos personales. Proporciona información sobre el porcentaje de sujetos regulados que se incorporan al Programa, con respecto al total de sujetos regulados invitados.
Se establecen los universos, perfiles, contenidos y metas de capacitación del sujeto regulado, en coordinación con la DGC del INAI.</t>
  </si>
  <si>
    <t xml:space="preserve">(PIAPDP) = (Total de sujetos regulados que formalizan su incorporación al Programa de Capacitación, Aliados INAI por una cultura de la protección de datos personales / Total de invitaciones realizadas a sujetos regulados para su incorporación al Programa de Capacitación, Aliados INAI por una cultura de la protección de datos personales)*100 </t>
  </si>
  <si>
    <t>Archivos físicos y electrónicos, en resguardo de la Dirección General de Capacitación:
- Convocatoria y lista de sujetos regulados invitados.
- Correos u oficios de formalización de incorporación al Programa de Capacitación, Aliados INAI.</t>
  </si>
  <si>
    <t xml:space="preserve">El sujeto regulado realiza la programación y da seguimiento a la capacitación programada para el año en curso, en coordinación con la DGC del INAI.
</t>
  </si>
  <si>
    <t>Dirección General de Enlace con la Administración Pública Centralizada y Tribunales Administrativos</t>
  </si>
  <si>
    <t>Los sujetos obligados  de la administración pública centralizada y tribunales administrativos  cumplen con las disposiciones establecidas en el marco normativo de transparencia y acceso a la información</t>
  </si>
  <si>
    <t xml:space="preserve">Indicador Compuesto del Cumplimiento de Obligaciones de Transparencia (ICCOT), respecto de los sujetos obligados de la administración pública centralizada y tribunales administrativos. </t>
  </si>
  <si>
    <t>Este indicador mide el desempeño de los sujetos obligados correspondientes, en el cumplimiento de las diversas obligaciones de transparencia establecidas en la Ley General de Transparencia y Acceso a la Información Pública y en la Ley Federal de Transparencia y Acceso a la Información Pública.</t>
  </si>
  <si>
    <t>Expedientes: 
Revisión de la información en la Plataforma Nacional de Transparencia y en  los portales de internet de los sujetos obligados correspondientes.
Revisión de las respuestas a las solicitudes de acceso a la información (cumplimento formal y calidad de la respuesta) por parte de los sujetos obligados correspondientes.
Ubicación: Dirección General de Enlace con la Administración Pública Centralizada y Tribunales Administrativos</t>
  </si>
  <si>
    <t>1.  Programa de seguimiento al cumplimiento a los sujetos obligados de la administración pública centralizada y tribunales administrativos realizado</t>
  </si>
  <si>
    <t>Promedio de cumplimiento de las obligaciones de transparencia, comunes y específicas, establecidas en la Ley General y Ley Federal correspondientes a los sujetos obligados de la administración pública centralizada y tribunales administrativos</t>
  </si>
  <si>
    <t xml:space="preserve">Este indicador refleja el promedio general de cumplimiento de los sujetos obligados,  por sector, a cargo de la Dirección General de enlace respecto de las obligaciones de transparencia comunes y específicas previstas en la  normatividad aplicable en el Sistema de Portales de Obligaciones de Transparencia (SIPOT) de la Plataforma Nacional de Transparencia (PNT). </t>
  </si>
  <si>
    <t xml:space="preserve">(∑ X1. X2 …Xn / NSOC )
Este promedio es el resultado de la suma de las calificaciones sobre el cumplimiento de las obligaciones de transparencia de cada sujeto obligado entre el total de sujetos obligados de la administración pública centralizada y tribunales administrativos verificados. </t>
  </si>
  <si>
    <t>Reporte de avances de carga  en el Sistema de Portales de Obligaciones de Transparencia de la Plataforma Nacional de Transparencia. 
Programa Anual de Verificación 
Memorias Técnicas de Verificación
Ubicación digital: Carpeta compartida Dirección General de Enlace con la Administración Pública Centralizada y Tribunales Administrativos.</t>
  </si>
  <si>
    <t>Los sujetos obligados correspondientes tienen las condiciones que les permiten cumplir con las obligaciones establecidas en la Ley General y la Ley Federal  en materia de transparencia y acceso a la información pública, tales como contar con la Unidad de Transparencia y tener constituido al Comité de Transparencia.</t>
  </si>
  <si>
    <t>Se utiliza como base el promedio alcanzados de cumplimiento de los sujetos obligados durante 2018 mas un incremento marginal del 5% sobre el mismo valor.</t>
  </si>
  <si>
    <t>Promedio de cumplimiento de los atributos de las respuestas a las solicitudes de acceso a la información proporcionadas por los sujetos obligados de la administración pública centralizada y tribunales administrativos.</t>
  </si>
  <si>
    <t>Programa Anual de Verificación 
Memoria técnica de verificación de los atributos de las respuestas a las solicitudes de acceso a la información
Ubicación digital: Carpeta compartida Ubicación digital: Carpeta compartida Dirección General de Enlace con la Administración Pública Centralizada y Tribunales Administrativos.</t>
  </si>
  <si>
    <t>Se utiliza como base la meta alcanzada durante 2018 mas un incremento marginal del 5% sobre el mismo valor.</t>
  </si>
  <si>
    <t>2. Programa de acompañamiento permanente a los sujetos obligados de la administración pública centralizada y tribunales administrativos realizado</t>
  </si>
  <si>
    <t>Cobertura de acompañamiento a  los sujetos obligados de la administración pública centralizada y tribunales administrativos.</t>
  </si>
  <si>
    <t>Mide la proporción de sujetos obligados a los cuales se les brindó acompañamiento para el cumplimiento en materia de transparencia y acceso a la información.</t>
  </si>
  <si>
    <t>Listas de asistencia, oficios, minutas, bitácoras de acompañamiento
Ubicación física: Oficinas de la Dirección General de Enlace con la Administración Pública Centralizada y Tribunales Administrativos.</t>
  </si>
  <si>
    <t>1.1 Verificación del cumplimiento de los criterios de las obligaciones de transparencia de los sujetos obligados de la administración pública centralizada y tribunales administrativos</t>
  </si>
  <si>
    <t>Programa Anual de Verificación 
Memoria Técnica de verificación de cada Sujeto Obligado
Ubicación digital: Carpeta compartida Dirección General de Enlace con la Administración Pública Centralizada y Tribunales Administrativos.</t>
  </si>
  <si>
    <t>1.2 Verificación y análisis de los atributos de la respuesta a las solicitudes de acceso a la información por parte de los sujetos obligados de la administración pública centralizada y tribunales administrativos</t>
  </si>
  <si>
    <t>Porcentaje de acciones de verificación sobre los atributos de las respuestas a solicitudes de acceso a la información de los sujetos obligados de la administración pública centralizada y tribunales administrativos</t>
  </si>
  <si>
    <t>Programa Anual de Verificación 
Memoria técnica de verificación de los atributos de las respuestas a las solicitudes de acceso a la información
Ubicación digital: Carpeta compartida Dirección General de Enlace con la Administración Pública Centralizada y Tribunales Administrativos.</t>
  </si>
  <si>
    <t>Este indicador mide el porcentaje de Sujetos Obligados correspondientes a los que se les hizo un requerimiento o recomendación para el cumplimiento de sus obligaciones de transparencia, del total de Sujetos Obligados a los que se les identificó alguna área de oportunidad o incumplimiento en sus obligaciones de transparencia de la Ley General de Transparencia y Acceso a la Información Pública y la Ley Federal de Transparencia y Acceso a la Información Pública</t>
  </si>
  <si>
    <t xml:space="preserve">(Sujetos Obligados de la administración pública centralizada y tribunales administrativos a los que se les hizo un requerimiento o recomendación para cumplir con las obligaciones de transparencia  / Sujetos obligados a los que se les identificó incumplimiento o área de oportunidad en el cumplimiento de las obligaciones de transparencia)* 100
</t>
  </si>
  <si>
    <t xml:space="preserve"> Oficios, correos, comunicados y requerimientos realizados a los sujetos obligados correspondientes
Ubicación digital: Carpeta compartida Dirección General de Enlace con la Administración Pública Centralizada y Tribunales Administrativos.
Ubicación física: Oficinas de la Dirección General de Enlace con la Administración Pública Centralizada y Tribunales Administrativos.</t>
  </si>
  <si>
    <t>Se utiliza la meta alcanzada durante 2018 para establecerla como la meta anual 2020</t>
  </si>
  <si>
    <t>Expediente de las denuncias por incumplimiento a las obligaciones de transparencia
Ubicación digital: Carpeta compartida Dirección General de Enlace con la Administración Pública Centralizada y Tribunales Administrativos.</t>
  </si>
  <si>
    <t>Se sustanciaron 91 denuncias durante el periodo.</t>
  </si>
  <si>
    <t>1 5. Actualización permanente de los sujetos obligados correspondientes que causen alta, baja o deban modificarse en el padrón de sujetos obligados del ámbito federal.</t>
  </si>
  <si>
    <t>(DMR=Dictámenes de modificaciones al padrón de sujetos obligados realizados) / (MI=Modificaciones identificadas en los sujetos obligados de la administración pública centralizada y tribunales administrativos)*100</t>
  </si>
  <si>
    <t xml:space="preserve">Dictamen de modificación
Padrón de sujetos obligados de los sujetos obligados del ámbito federal, disponible en el portal del INAI:  http://inicio.ifai.org.mx/nuevo/Padron_Sujetos_Obligados.pdf </t>
  </si>
  <si>
    <t xml:space="preserve">Se tramitaron 14 dictámenes de modificaciones en el padrón sujetos obligados, de las cuales 9 tiene pendientes de aplicar en los sistemas la Dirección General de Tecnologías de la Información y 5 más están a la espera de la autorización de la Secretaría de Acceso a la Información del Institituto. </t>
  </si>
  <si>
    <t>Mide la asistencia técnica y normativa otorgada de forma permanente por la Dirección General de Enlace a los sujetos obligados correspondientes sobre las dudas, los procesos y los procedimientos de los Sistemas que integran la Plataforma Nacional de Transparencia y la normativa aplicable.</t>
  </si>
  <si>
    <t>Requerimientos de información en el Sistema de Comunicación correspondiente. 
Correos y listas de asistencia a cargo de la Dirección de Acompañamiento. 
Ubicación digital: Carpeta compartida Dirección General de Enlace con la Administración Pública Centralizada y Tribunales Administrativos.</t>
  </si>
  <si>
    <t>Se atendieron 368 consultas que presentaron los sujetos obligados durante el primer trimestre, de las cuales 344 son técnicas y 24 son normativas. No hay consultas en proceso de atención.</t>
  </si>
  <si>
    <t>2.2 Realización de actividades especificas para promover la cultura de transparencia en los sujetos obligados de la administración pública centralizada y tribunales administrativos</t>
  </si>
  <si>
    <t>Porcentaje de actividades especificas para promover la cultura de transparencia realizadas con los sujetos obligados de la administración pública centralizada y tribunales administrativos</t>
  </si>
  <si>
    <t>Mide el  porcentaje de actividades especificas para promover la cultura de transparencia realizadas con los sujetos obligados correspondientes del total de actividades programadas</t>
  </si>
  <si>
    <t xml:space="preserve">Expediente de los actividades para promover la cultura de transparencia
Ubicación física: Oficinas de la Dirección General de Enlace con la Administración Pública Centralizada y Tribunales Administrativos.
</t>
  </si>
  <si>
    <t>Se realizaron 3 actividades específicas de acuerdo a lo siguiente: 
1. Curso de Clasificación a la Comisión Nacional Bancaria y de Valores.
2. Curso de Argumentación Jurídica a la Secretaría de Hacienda y Crédito Público.
3. Curso de Clasificación a  Servicios a la Navegación del Espacio Aéreo Mexicano.</t>
  </si>
  <si>
    <t>2.3  Impartición de asesorías especializadas a los sujetos obligados correspondientes, para el cumplimiento de sus obligaciones de transparencia y acceso a la información.</t>
  </si>
  <si>
    <t xml:space="preserve">[AEI=Asesorías especializadas impartidas)/((AEP=Asesorías especializadas programadas) + (AES=Asesorías especializadas solicitadas por los sujetos obligados de la administración pública centralizada y tribunales administrativos))]*100
</t>
  </si>
  <si>
    <t>Convocatorias
Lista de asistencia
Minutas 
Ubicación física: Oficinas de la Dirección General de Enlace con la Administración Pública Centralizada y Tribunales Administrativos.</t>
  </si>
  <si>
    <t>Dirección General de Normatividad y Consulta</t>
  </si>
  <si>
    <t xml:space="preserve">Contribuir a garantizar el óptimo cumplimiento de los derechos de acceso a la información y la protección de datos personales mediante mecanismos preventivos que permitan a los sujetos regulados aplicar la legislación en materia de protección de datos personales en aquellos tratamientos de datos personales que lleven a cabo. </t>
  </si>
  <si>
    <t>Porcentaje de incidencia de las opiniones  técnicas o proyectos de dictámenes de las evaluaciones de impacto en la protección de datos personales, respecto a tratamientos intensivos o relevantes de datos personales, incluyendo aquéllos que involucren datos personales sensibles.</t>
  </si>
  <si>
    <t xml:space="preserve">Mide los tratamientos intensivos o relevantes de datos personales  que son fortalecidos, a partir de las opiniones técnicas o recomendaciones emitidas por la Dirección General de Normatividad y Consulta. </t>
  </si>
  <si>
    <t>(Número de tratamientos intensivos o relevantes de datos personales que son fortalecidos / número de tratamientos intensivos o relevantes de datos personales que recibieron una opinión técnica o recomendación) * 100</t>
  </si>
  <si>
    <t>Evidencia documental de que el responsable atendió el 30% o más de las recomendaciones emitidas por la Dirección General de Normatividad y Consulta, la cual se encuentran disponibles en archivo electrónico en la carpeta electrónica compartida "MIR 2020 DGNC" subcarpeta "opiniones y evaluaciones en pdp".</t>
  </si>
  <si>
    <t>Los sujetos regulados demandan mecanismos preventivos que les permitan aplicar la legislación en materia de protección de datos personales, en aquellos tratamientos que efectúen.</t>
  </si>
  <si>
    <t xml:space="preserve">Los responsables y titulares cuentan con instrumentos normativos vigentes, federales y locales, apegados a los estándares en materia de protección de datos personales. </t>
  </si>
  <si>
    <t xml:space="preserve">Porcentaje de incidencia de las propuestas normativas en materia de protección de datos personales desarrolladas. 
</t>
  </si>
  <si>
    <t xml:space="preserve">Mide la proporción de propuestas normativas en materia de protección de datos personales que son consideradas por la Secretaría de Protección de Datos Personales, Comisión de Normatividad de Datos Personales u otra Comisión del Instituto, a efecto de ser sometidas a consideración del Pleno de este Instituto para el ejercicio de sus atribuciones normativas o que puedan tener la calidad de insumos en procesos legislativos que involucren el tratamiento de datos personales a cargo del Congreso Federal, en el marco del Sistema Nacional de Transparencia, Acceso a la Información y Protección de Datos Personales o en foros u organismos internacionales. </t>
  </si>
  <si>
    <t>(Número de propuestas normativas en materia de protección de datos personales consideradas por la Secretaría de Protección de Datos Personales o la Comisión de Normatividad de Datos Personales u otra Comisión del Instituto, a efecto de ser sometidas a consideración del Pleno de este Instituto  para el ejercicio de sus atribuciones normativas o que puedan tener la calidad de insumos en procesos legislativos que involucren el tratamiento de datos personales a cargo del Congreso Federal, en el marco del Sistema Nacional de Transparencia, Acceso a la Información y Protección de Datos Personales o en foros u organismos internacionales) / (número de propuestas normativas desarrolladas por la Dirección General de Normatividad y Consulta) * 100</t>
  </si>
  <si>
    <t>Comentarios para fortalecer la propuesta por parte de ésta o de las Direcciones Generales adscritas; lista en el orden del día de la Comisión de Normatividad de Datos Personales u en otra Comisión del Instituto, o bien, comunicación de la propuesta normativa a otras instancias nacionales o internacionales , disponible en archivo electrónico en la carpeta electrónica compartida "MIR 2020 DGNC" subcarpeta "Normativa considerada por la Secretaría de Protección de Datos Personales."</t>
  </si>
  <si>
    <t>México cuenta con una legislación en materia de protección de datos personales apegada a los estándares actuales que rigen la materia, así como los tratamientos de datos personales efectuados en el país cumplen con la normatividad en la materia.</t>
  </si>
  <si>
    <t>Servicio de acompañamiento y atención a consultas especializadas en materia de protección de datos personales provisto.</t>
  </si>
  <si>
    <t>Calificación promedio de la experiencia y satisfacción de los consultantes sobre las orientaciones técnicas emitidas por la Dirección General de Normatividad y Consulta.</t>
  </si>
  <si>
    <t xml:space="preserve">Mide la calificación promedio obtenida por la Dirección General de Normatividad y Consulta respecto de las orientaciones técnicas emitidas, a partir de las consultas especializadas en materia de protección de datos personales que son atendidas. 
</t>
  </si>
  <si>
    <t>(Sumatoria de calificaciones que se obtengan de las encuestas  de experiencia y satisfacción requisitadas en su totalidad por el consultante y que reciba la Dirección General de Normatividad y Consulta) /(Número de encuestas de experiencia y satisfacción requisitadas en su totalidad por el consultante y que reciba la Dirección General de Normatividad y Consulta)</t>
  </si>
  <si>
    <t>Respuestas de las encuestas de experiencia y satisfacción recibidas en la DGNC y requisitadas en su totalidad de las orientaciones técnicas emitidas, en atención a las consultas especializadas en materia de protección de datos personales que le son planteadas, las cuales se encuentran disponibles en archivo electrónico en la carpeta electrónica compartida "MIR 2020 DGNC" subcarpeta "encuestas de satisfacción".</t>
  </si>
  <si>
    <t>Los consultantes tienen una buena experiencia y están satisfechos con las orientaciones técnicas emitidas por la DGNC, como respuestas de las consultas especializadas en materia de protección de datos personales que plantean.</t>
  </si>
  <si>
    <t>Plan de fortalecimiento normativo del derecho a la protección de datos personales implementado.</t>
  </si>
  <si>
    <t>Índice de gestión normativa.</t>
  </si>
  <si>
    <t>Mide el porcentaje que resulta de la sumatoria del porcentaje de propuestas normativas desarrolladas o actualizadas que servirán de insumos para que el Instituto ejerza su facultad normativa; en procesos legislativos que involucren el tratamiento de datos personales a cargo del Congreso Federal, en el marco del Sistema Nacional de Transparencia, Acceso a la Información y Protección de Datos Personales o en foros u organismos internacionales, así como el porcentaje de revisión de las resoluciones emitidas por el Pleno del Instituto en materia de protección de datos personales, con el fin de identificar criterios de interpretación.</t>
  </si>
  <si>
    <t>(Porcentaje de propuestas normativas o actualización de las mismas desarrolladas) * (0.2) + (porcentaje de revisión de resoluciones emitidas por el Pleno del INAI en materia de protección de datos personales, con el fin de identificar criterios de interpretación) * (0.8)</t>
  </si>
  <si>
    <t>Propuestas normativas en materia de protección de datos personales elaboradas por la DGNC, la cual se encuentra disponible en archivo electrónico en la carpeta electrónica compartida "MIR 2020 DGNC" subcarpeta "propuestas normativas", así como el reporte trimestral de revisiones de resoluciones emitidas por el Pleno en materia de protección de datos personales, la cual se encuentra disponible en archivo electrónico en la carpeta electrónica compartida "MIR 2020 DGNC" subcarpeta "revisión de resoluciones del Pleno".</t>
  </si>
  <si>
    <t>El avance de las tecnologías de la información que involucran el tratamiento de datos personales demanda nueva regulación, o bien, la actualización del marco jurídico existente sobre el derecho a la protección de datos personales.</t>
  </si>
  <si>
    <t>Atención de consultas especializadas en materia de protección de datos personales.</t>
  </si>
  <si>
    <t>Porcentaje de consultas especializadas en materia de protección de datos personales atendidas.</t>
  </si>
  <si>
    <t>Mide el porcentaje de atención de las consultas especializadas en materia de protección de datos personales recibidas.</t>
  </si>
  <si>
    <t>(Número de orientaciones técnicas emitidas en materia de protección de datos personales) / (número de consultas especializadas recibidas) * 100</t>
  </si>
  <si>
    <t>Relación de consultas especializadas recibidas que describe el número interno que se le asigna a cada consulta especializada por la DGNC, el tema de la consulta especializada, la fecha que la DGNC recibe la consulta, la fecha en que la DGNC envía la orientación técnica correspondiente  y el sector, público o privado, que realiza la consulta , la cual se encuentra disponible en archivo electrónico en la carpeta electrónica compartida "MIR 2020 DGNC" subcarpeta "consultas especializadas".</t>
  </si>
  <si>
    <t>Los responsables y titulares tienen interés en conocer el cumplimiento y la aplicación de la normatividad en la materia.</t>
  </si>
  <si>
    <t>Se cumplió con la meta propuesta del primer tirmestre 2020 al atender 29 consultas especializadas en materia de protección de datos personales respecto al mismo número de consultas presentadas ante el INAI , correspondiendo 6 al sector público, 16 al sector privado y 7 abordaron planteamientos de ambos sectores. Cabe señalar que los temas más consultados durante el primer trimestre fueron: régimen de transferencias de datos personales, aviso de privacidad, principio de calidad y protección de datos personales de carácter sensible.</t>
  </si>
  <si>
    <t>Emisión de opiniones técnicas o proyectos de dictámenes de las evaluaciones de impacto en la protección de datos personales respecto de tratamientos intensivos o relevantes de datos personales, incluyendo aquéllos que involucren datos personales sensibles.</t>
  </si>
  <si>
    <t xml:space="preserve">Porcentaje de opiniones técnicas o proyectos de dictámenes de las evaluaciones de impacto en la protección de datos personales emitidas. </t>
  </si>
  <si>
    <t>Mide el porcentaje de opiniones técnicas o proyectos de dictámenes de las  evaluaciones de impacto en la protección de datos personales emitidos respecto a tratamientos relevantes o intensivos de datos personales, incluyendo aquéllos que involucren datos personales sensibles, a partir de las solicitudes presentadas por los responsables.</t>
  </si>
  <si>
    <t>(Número de opiniones técnicas o proyectos de dictámenes de las evaluaciones de impacto en la protección de datos personales, respecto a tratamientos relevantes o intensivos de datos personales incluyendo aquéllos que involucren datos personales sensibles, emitidas) / (número de solicitudes de opinión técnica  o evaluaciones de impacto en la protección de datos personales, respecto a tratamientos relevantes o intensivos de datos personales incluyendo aquéllos que involucren datos personales sensibles, presentadas ante el Instituto) * 100</t>
  </si>
  <si>
    <t>Reporte semestral de opiniones técnicas o proyectos de dictámenes de las evaluaciones de impacto a la protección de datos personales emitidas por la DGNC que se integra por los siguientes rubros: número de identificación interno de la consulta o evaluación de impacto en la protección de datos personales; responsable; denominación del tratamiento de datos personales; fecha de presentación de la consulta o evaluación de impacto en la protección de datos personales ante el Instituto y fecha de emisión de la opinión técnica o proyecto de dictamen y se  encuentra disponible en archivo electrónico en la carpeta electrónica compartida "MIR 2020 DGNC" subcarpeta "opiniones técnicas y evaluaciones de impacto en la protección de datos personales".</t>
  </si>
  <si>
    <t>&lt;</t>
  </si>
  <si>
    <t>Generación de propuestas o actualización de instrumentos normativos.</t>
  </si>
  <si>
    <t>Porcentaje de propuestas normativas o actualización de las mismas desarrolladas.</t>
  </si>
  <si>
    <t xml:space="preserve">Mide el porcentaje de propuestas normativas desarrolladas o actualizadas que servirán de insumos para que el Instituto ejerza su facultad normativa; en procesos legislativos que involucren el tratamiento de datos personales a cargo del Congreso Federal, en el marco del Sistema Nacional de Transparencia, Acceso a la Información y Protección de Datos Personales o en foros u organismos internacionales. </t>
  </si>
  <si>
    <t>(Número de propuestas normativas en materia de protección de datos personales o actualización de las mismas desarrollados) / (número de propuestas o actualización de instrumentos normativos en materia de protección de datos personales programados)*100.</t>
  </si>
  <si>
    <t>Propuesta normativa en materia de protección de datos personales elaborada por la DGNC, la cual se encuentra disponible en archivo electrónico en la carpeta electrónica compartida "MIR 2020 DGNC" subcarpeta "propuestas normativas".</t>
  </si>
  <si>
    <t>Las legislaturas federal y locales requieren de insumos y apoyo técnico en aquellos proyectos normativos que involucren el tratamiento de datos personales.</t>
  </si>
  <si>
    <t>Cabe destacar, que de 2016 y 2019 la línea base era un valor absoluto.</t>
  </si>
  <si>
    <t>Revisión de resoluciones emitidas por el Pleno del Instituto en materia de protección de datos personales, para identificar criterios de interpretación.</t>
  </si>
  <si>
    <t>Porcentaje de revisión de las resoluciones emitidas por el Pleno del Instituto en materia de protección de datos personales que son revisadas, con el fin de identificar criterios de interpretación.</t>
  </si>
  <si>
    <t>Mide el porcentaje de revisión de resoluciones emitidas por el Pleno del Instituto en materia de protección de datos personales, con el fin de identificar criterios de interpretación.</t>
  </si>
  <si>
    <t>(Número de resoluciones emitidas por el Pleno del Instituto en materia de protección de datos personales revisadas) / (número de resoluciones emitidas por el Pleno del Instituto en materia de protección de datos personales) * 100</t>
  </si>
  <si>
    <t>Reporte trimestral de resoluciones emitidas por el Pleno del INAI en materia de protección de datos personales que son revisadas para la identificación de criterios de interpretación,  el cual se encuentra disponible en archivo electrónico en la carpeta electrónica compartida "MIR 2020 DGNC", subcarpeta "revisión de resoluciones del Pleno".</t>
  </si>
  <si>
    <t>Existen mecanismos de interpretación que permiten una mejor aplicación y cumplimiento de la normatividad en materia de protección de datos personales.</t>
  </si>
  <si>
    <t>Se cumplió con la meta programada del primer trimestre 2020 al revisar en su totalidad 370 resoluciones del Pleno del INAI en materia de protección de datos personales, de las cuales se analizaron 172 resoluciones de fondo y 198 resoluciones de forma con la finalidad de identificar posibles criterios de interpretación en materia de protección de datos personales de la Ley General de Protección de Datos Personales en Posesión de Sujetos Obligados y su normatividad derivada.</t>
  </si>
  <si>
    <t>Elaboración de estudios en materia de protección de datos personales.</t>
  </si>
  <si>
    <t>Porcentaje de estudios elaborados para difundir y ampliar el conocimiento del derecho a la protección de datos personales.</t>
  </si>
  <si>
    <t xml:space="preserve">Mide el porcentaje de estudios elaborados con la finalidad de difundir y ampliar el conocimiento del derecho a la protección de datos personales. </t>
  </si>
  <si>
    <t>(Número de estudios en materia de protección de datos personales elaborados)/ (número de estudios en materia de protección de datos personales programados) * 100</t>
  </si>
  <si>
    <t>Estudios en materia de protección de datos personales elaborados,  los cuales se encuentran disponibles en archivo electrónico en la carpeta electrónica compartida "MIR 2020 DGNC", subcarpeta "estudios elaborados en la materia".</t>
  </si>
  <si>
    <t>La sociedad decide informadamente sobre  el uso de sus datos personales.</t>
  </si>
  <si>
    <t>Cabe destacar, que en 2018 y 2019 la línea base era un valor absoluto.</t>
  </si>
  <si>
    <t>Dirección General de Investigación y Verificación del Sector Privado</t>
  </si>
  <si>
    <t>Mide el número de días hábiles promedio que transcurren desde el inicio de un procedimiento de protección de derechos o un procedimiento de verificación por una presunta violación a la Ley y que da origen a un procedimiento de imposición de sanciones, en el que se resuelve la imposición de una sanción a quien vulnere la Ley Federal de Protección de Datos Personales en Posesión de los Particulares.</t>
  </si>
  <si>
    <t>Sumatoria de días hábiles que transcurren desde el inicio de un procedimiento de protección de derechos en el que se resuelve el inicio de un procedimiento de imposición de sanciones, hasta la conclusión del mismo procedimiento en el que se resuelve la imposición de una sanción a quien vulnera la  Ley Federal de Protección de Datos Personales en Posesión de los Particulares + Sumatoria de días hábiles que transcurren desde el inicio de un procedimiento de verificación en el que se resuelve el inicio de un procedimiento de imposición de sanciones, hasta la conclusión del mismo procedimiento en el que se resuelve la  imposición de una sanción a quien vulnera la Ley Federal de Protección de Datos Personales en Posesión de los Particulares / Número de procedimientos de protección de derechos en los que se resuelve el inicio de un procedimiento de imposición de sanciones + Número de  procedimientos de verificación en los que se resuelve el inicio de un procedimiento de imposición de sanciones</t>
  </si>
  <si>
    <t>Archivo de Excel denominado "expedientes de verificación 2020", disponible en la Dirección General de Investigación y de Verificación del Sector Privado.
Archivo de Excel denominado "Procedimientos de Protección de Derechos y de Imposición de Sanciones", disponible en la Dirección General de Protección de Derechos y Sanción.
Archivo de Excel denominado "verificaciones - pisan 2020", disponible en las Direcciones Generales de Investigación y de Verificación del Sector Privado y de Protección de Derechos y Sanción.</t>
  </si>
  <si>
    <t>Se toma como línea base, el valor obtenido por la medición efectuada en el periodo enero a diciembre 2018.
La variación de la meta programada en 2020, considera un margen de posible variación respecto de los resultados obtenidos en 2018.</t>
  </si>
  <si>
    <t>Los titulares de los datos personales cuentan con el procedimiento de verificación para el ejercicio de su derecho de protección de datos personales.</t>
  </si>
  <si>
    <t>Porcentaje de procedimientos de verificación concluidos en los que se ordena iniciar el procedimiento de imposición de sanciones.</t>
  </si>
  <si>
    <t>Este indicador permite mostrar los procedimientos de verificación concluidos en los que se instruye iniciar el procedimiento de imposición de sanciones respecto de todos los procedimientos de verificación concluidos. Esta medición muestra el resultado de los procedimientos de verificación concluidos en las cuales se detecta una presunta violación a la Ley Federal de Protección de Datos Personales en Posesión de los Particulares, a través de los análisis de las constancias y actuaciones realizadas durante el procedimiento de verificación, y que se turnan para su análisis y determinación de una sanción por violaciones a la Ley.</t>
  </si>
  <si>
    <t>(Número de procedimientos de verificación concluidos en los que se instruye iniciar el procedimiento de imposición de sanciones / número procedimientos de verificación concluidos) * 100</t>
  </si>
  <si>
    <t>Archivo de Excel denominado "expedientes de verificación 2020", disponible en la Dirección General de Investigación y de Verificación del Sector Privado.
Resoluciones de verificación emitidas por el Pleno, disponibles en la Dirección General de Investigación y de Verificación del Sector Privado.</t>
  </si>
  <si>
    <t>1.- Posterior a la investigación el denunciante continua con el procedimiento de verificación.
2.- El presunto responsable admite y continua el procedimiento con base a la Ley en la materia.</t>
  </si>
  <si>
    <t>Se toma como línea base, el valor obtenido por la medición efectuada en el periodo enero a diciembre 2018.</t>
  </si>
  <si>
    <t>Procedimientos de investigación y verificación concluidos</t>
  </si>
  <si>
    <t>Porcentaje de procedimientos de investigación conforme a la Ley Federal de Protección de Datos Personales en Posesión de los Particulares que se concluyen en 90 días hábiles o menos.</t>
  </si>
  <si>
    <t>Este indicador permite mostrar los procedimientos de investigación que se concluyen en 90 días hábiles o menos, expresado en porcentaje. Esta medición indica los tiempos (en días hábiles) que transcurren en un procedimiento de investigación, con todas las diligencias y análisis de constancias del expediente a fin de allegarse de elementos que permitan detectar o no una posible violación a la Ley Federal de Protección de Datos Personales en Posesión de los Particulares, y/o su Reglamento, que pudiese concluir en un procedimiento de verificación.</t>
  </si>
  <si>
    <t>(Número de procedimientos de investigación concluidos en 90 días hábiles o menos / número de procedimientos de investigación concluidos) * 100</t>
  </si>
  <si>
    <t>Archivo electrónico de Excel denominado "control de expedientes 2020", disponible en la Dirección General de Investigación y de Verificación del Sector Privado.
Expedientes de investigación disponibles en la Dirección General de Investigación y de Verificación del Sector Privado.</t>
  </si>
  <si>
    <t>1. Los procedimientos de investigaciones tienen elementos suficientes para iniciar un procedimiento de verificación.
2. El denunciante no se desista de la denuncia presentada.</t>
  </si>
  <si>
    <t>Porcentaje de procedimientos de verificación conforme a la Ley Federal de Protección de Datos Personales en Posesión de los Particulares que se concluyen en 100 días hábiles o menos.</t>
  </si>
  <si>
    <t>Este indicador permite conocer el número de procedimientos de verificación que se concluyen en 100 días hábiles o menos, expresado en porcentaje. Esta medición indica los tiempos (en días hábiles) que transcurren en un procedimiento de verificación con todas las diligencias y análisis de constancias del expediente a fin de allegarse de elementos que permitan comprobar o no una posible violación a la Ley Federal de Protección de Datos Personales en Posesión de los Particulares y/o su Reglamento.</t>
  </si>
  <si>
    <t>(Número de procedimientos de verificación concluidos en 100 días hábiles o menos / Total de procedimientos de verificación concluidos) * 100</t>
  </si>
  <si>
    <t>Archivo electrónico de Excel denominado "expedientes de verificación 2020", disponible en la Dirección General de Investigación y de Verificación del Sector Privado.
Expedientes de verificación disponibles en la Dirección General de Investigación y de Verificación del Sector Privado.</t>
  </si>
  <si>
    <t>En los procedimientos de verificación se determine el incumplimiento y/o violación a la LFPDPPP.</t>
  </si>
  <si>
    <t>Admisión y orientación de denuncias</t>
  </si>
  <si>
    <t>Porcentaje de denuncias admitidas conforme a la Ley Federal de Protección de Datos Personales en Posesión de los Particulares en 5 días hábiles o menos.</t>
  </si>
  <si>
    <t>Este indicador permite conocer el número de denuncias admitidas conforme a la Ley Federal de Protección de Datos Personales en Posesión de los Particulares, en un periodo no mayor a 5 días hábiles, expresado en porcentaje. Es un indicador que permite conocer la eficacia para recibir, analizar, turnar o atender las denuncias que se reciben en la DGIVSP, para los dos supuestos: orientar las denuncias cuando los hechos denunciados no son competencia del Instituto, o bien, turnar la denuncia para el inicio de un procedimiento de investigación por presuntas violaciones a la Ley Federal de Protección de Datos Personales en Posesión de los Particulares.</t>
  </si>
  <si>
    <t>(Número de denuncias admitidas en 5 días hábiles o menos / Número de denuncias admitidas) * 100</t>
  </si>
  <si>
    <t>Archivo electrónico de Excel denominado "Control de expedientes 2020", disponible en la Dirección General de Investigación y de Verificación del Sector Privado.</t>
  </si>
  <si>
    <t>1. Las respuestas de las partes involucradas en los procedimientos se realicen en tiempo.
2. El denunciante no se desista de su denuncia presentada.</t>
  </si>
  <si>
    <t>Se alcanzó la meta programada.
De las 70 denuncias admitidas, 65 se admitieron en 5 días hábiles o menos. 
5 denuncias se admitieron en más de cinco días hábiles debido a la complejidad del tema planteado en la denuncia, lo cual implicó un mayor tiempo para su análisis y admisión.</t>
  </si>
  <si>
    <t>Porcentaje de denuncias que son orientadas o reconducidas en 10 días hábiles o menos.</t>
  </si>
  <si>
    <t>Este indicador muestra el número de denuncias en las que se orienta al titular o son reconducidas a la Dirección General de Protección de Derechos y Sanción o a la Dirección General de Evaluación, Investigación y Verificación del Sector Público, dentro del periodo de 10 días hábiles o menos, a partir de su recepción, expresado en porcentaje. Es un indicador que permite conocer la eficacia para recibir, analizar, orientar las denuncias recibidas, cuando: los hechos denunciados no son competencia del Instituto, o no cumplen con los requisitos señalados en el artículo 131 del Reglamento de la Ley Federal de Protección de Datos Personales en Posesión de los Particulares, o bien, turnar las denuncias cuando los hechos denunciados no son competencia de la DGIVSP.</t>
  </si>
  <si>
    <t>(Número de denuncias orientadas o reconducidas en 10 días hábiles o menos / Número de denuncias orientadas o reconducidas) * 100</t>
  </si>
  <si>
    <t>Archivo electrónico de Excel denominado "Control de expedientes 2020", disponible en la Dirección General de Investigación y de Verificación del Sector Privado.
Expedientes de orientación y oficios de reconducción disponibles en la Dirección General de Investigación y de Verificación del Sector Privado.</t>
  </si>
  <si>
    <t>Las denuncias recibidas son competencia del Instituto y de la DGIVSP, y cumplen con los los requisitos señalados en el artículo 131 del Reglamento de la Ley Federal de Protección de Datos Personales en Posesión de los Particulares.</t>
  </si>
  <si>
    <t>Se alcanzó la meta programada.
Las 40 denuncias orientadas o reconducidas, se atendieron en 10 días hábiles o menos.</t>
  </si>
  <si>
    <t>Porcentaje de notificaciones personales realizadas en 10 días hábiles o menos.</t>
  </si>
  <si>
    <t>Este indicador muestra el número de notificaciones personales que se realizan en 10 días hábiles o menos, a partir de la emisión del oficio correspondiente, expresado en porcentaje. Es un indicador que permite conocer la eficacia para realizar las notificaciones personales relacionadas con los procedimientos de investigación y verificación señalados en la Ley Federal de Protección de Datos Personales en Posesión de los Particulares que se tramitan en la DGIVSP.</t>
  </si>
  <si>
    <t>(Número de notificaciones personales realizadas en 10 días hábiles o menos / Número de notificaciones personales totales) * 100</t>
  </si>
  <si>
    <t>Archivo electrónico de Excel denominado "Control de notificaciones 2020", disponible en la Dirección General de Investigación y de Verificación del Sector Privado.
Actas de notificación disponibles en los expedientes que se tramitan en la Dirección General de Investigación y de Verificación del Sector Privado.</t>
  </si>
  <si>
    <t>1.- Existencia de los domicilios donde se realizan las notificaciones.
2.- Que las partes continúen establecidas en el domicilio indicado.</t>
  </si>
  <si>
    <t>Se alcanzó la meta programada.
Las 166 notificaciones personales fueron realizadas en 10 días hábiles o menos.</t>
  </si>
  <si>
    <t>Dirección General de Vinculación, Coordinación y Colaboración con Entidades Federativas</t>
  </si>
  <si>
    <t xml:space="preserve">Contribuir a coordinar el Sistema Nacional de Transparencia y de Protección de Datos Personales, a través de un canal institucional de vinculación y colaboración para el establecimiento, aplicación y evaluación de acciones conjuntas  con los Organismos garantes de las entidades federativas, en temas prioritarios.
</t>
  </si>
  <si>
    <t>Índice de cobertura de las acciones de promoción, vinculación y capacitación con los Organismos garantes de las entidades federativas en el marco del Sistema Nacional de Trasparencia.</t>
  </si>
  <si>
    <t>Mide la cobertura de las acciones de promoción, vinculación y capacitación en temas prioritarios con los Organismos garantes de las entidades federativas en el marco del Sistema Nacional de Transparencia para garantizar los derechos de acceso a la información, protección de datos personales y una adecuada gestión documental.</t>
  </si>
  <si>
    <t xml:space="preserve">[(Cobertura de la promoción y vinculación * 0.60)+(Cobertura de la capacitación personal*0.20) + (Presentación de un programa estatal de capacitación para la integración de un programa con alcance nacional * 0.20)] *100 </t>
  </si>
  <si>
    <t>La verificación se puede realizar en uno o varios de los siguientes medios:
Bitacora de Actividades y Reporte de resultados del indicador, de la  Dirección General de Vinculación, Coordinación y Colaboración con Entidades Federativas (Archivo electrónico en el equipo de computo del Jefe de Seguimiento y Enlace);
Nota metodológica del indicador;
Expedientes Administrativos de la Dirección General de Vinculación, Coordinación y Colaboración con Entidades Federativas;
Informes de Gestión de la Dirección General de Vinculación, Coordinación y Colaboración con Entidades Federativas.</t>
  </si>
  <si>
    <t>El INAI mantiene sus funciones y capacidades de vinculación con los Organismos garantes</t>
  </si>
  <si>
    <t>Con base en la información de 2017 refrente a las actividades de promoción, vinculación, capacitación y representación institucional, se realiza una estimación para la Línea Base de éste Indicador</t>
  </si>
  <si>
    <t>Los Organismos garantes de las entidades federativas en materia de transparencia, acceso a la información y protección de datos personales, cuentan con un canal institucional de vinculación, coordinación y colaboración para impulsar las acciones y políticas del Sistema Nacional de Transparencia.</t>
  </si>
  <si>
    <t xml:space="preserve">Índice de cobertura de las acciones de promoción, vinculación, capacitación y representación institucional con los Organismos Garantes de las entidades federativas. </t>
  </si>
  <si>
    <t>Mide un resultado directo de cobertura a los Organismos garantes de las entidades federativas, que se atienden a través de diferentes actividades de promoción, vinculación, capacitación y representación institucional.</t>
  </si>
  <si>
    <t>[(Cobertura de la promoción y vinculación *0.60)+(Cobertura de la capacitación *0.20)+(Cobertura de la representación institucional *0.20)] *100</t>
  </si>
  <si>
    <t xml:space="preserve">La verificación se puede realizar en uno o varios de los siguientes medios:
Bitacora de Actividades y Reporte de Resultados del Indicador, de la  Dirección General de Vinculación, Coordinación y Colaboración con Entidades Federativas (Archivo electrónico en el equipo de computo del Jefe de Seguimiento y Enlace);
Nota metodológica del indicador;
Expedientes Administrativos de de la Dirección General de Vinculación, Coordinación y Colaboración con Entidades Federativas;
Informes de gestión de la Dirección General de Vinculación, Coordinación y Colaboración con Entidades Federativas; </t>
  </si>
  <si>
    <t>Los Organismos garantes locales y/o las Instancias del Sistema Nacional de Transparencia llevan a cabo las politicas públicas transversales de trasnparencia, acceso a la información y protección de datos personales.</t>
  </si>
  <si>
    <t xml:space="preserve">Cumplimiento de las actividades de promoción y vinculación implementadas en coordinación con las entidades federativas y/o las Instancias del Sistema Nacional de Transparencia </t>
  </si>
  <si>
    <t xml:space="preserve">Porcentaje del cumplimiento de las actividades de promoción y vinculación en coordinación con las entidades federativas y/o las Instancias del Sistema Nacional de Transparencia </t>
  </si>
  <si>
    <t xml:space="preserve">Mide el porcentaje del cumplimiento de las actividades  permanentes de promoción y vinculación implementadas en coordinación con las entidades federativas y/o las Instancias del Sistema Nacional de Transparencia </t>
  </si>
  <si>
    <t>((número de actividades realizadas) / (número de actividades programadas + número de actividades solicitadas)) * 100</t>
  </si>
  <si>
    <t>La verificación se puede realizar en uno o varios de los siguientes medios:
Bitacora de Actividades de la Dirección General de Vinculación, Coordinación y Colaboración con Entidades Federativas (Archivo electrónico en el equipo de computo del Jefe de Seguimiento y Enlace);
Expedientes Administrativos de la  Dirección General de Vinculación, Coordinación y Colaboración con Entidades Federativas;
Informes de gestión de la  Dirección General de Vinculación, Coordinación y Colaboración con Entidades Federativas; 
Página electrónica del INAI, sección Eventos Institucionales http://inicio.inai.org.mx/SitePages/Eventos-Institucionales.aspx 
Comunicados de Prensa (Documentos generados por la Direción General de Comunicación Social con apoyo de la  Dirección Generalde Vinculación, Coordinación y Colaboración con Entidades Federativas  http://inicio.inai.org.mx/SitePages/Comunicados.aspx</t>
  </si>
  <si>
    <t>Las distintas áreas del INAI y los Organismos garantes locales coadyuvan la realización de las actividades del programa de promoción y vinculación con las entidades federativas</t>
  </si>
  <si>
    <t>Cumplimiento de las actividades de capacitación a las personas servidoras públicas, implementadas en coordinación con las entidades federativas y/o las Instancias del Sistema Nacional de Transparencia</t>
  </si>
  <si>
    <t>Porcentaje del cumplimiento de las actividades de capacitación en coordinación con las entidades federativas y/o las Instancias del Sistema Nacional de Transparencia</t>
  </si>
  <si>
    <t>Mide el porcentaje del cumplimiento de las actividades  capacitación a las personas servidoras públicas en coordinación con las entidades federativas y/o las Instancias del Sistema Nacional de Transparencia</t>
  </si>
  <si>
    <t xml:space="preserve">La verificación se puede realizar en uno o varios de los siguientes medios:
Bitacora de Actividades y Reporte de resultados del indicador, de la  Dirección General de Vinculación, Coordinación y Colaboración con Entidades Federativas (Archivo electrónico en el equipo de computo del Jefe de Seguimiento y Enlace);
Expedientes Administrativos de la  Dirección General de Vinculación, Coordinación y Colaboración con Entidades Federativas;
Informes de gestión de la  Dirección General de Vinculación, Coordinación y Colaboración con Entidades Federativas; 
Comunicados de Prensa (Documentos generados por la Direción General de Comunicación Social con apoyo de la  Dirección Generalde Vinculación, Coordinación y Colaboración con Entidades Federativas  http://inicio.inai.org.mx/SitePages/Comunicados.aspx
</t>
  </si>
  <si>
    <t>Las distintas áreas del INAI coadyuvan a la realización de actividades de capacitación para las entidades federativas</t>
  </si>
  <si>
    <t>Organización de eventos de promoción en coordinación con las entidades federativas y/o las Instancias del Sistema Nacional de Transparencia</t>
  </si>
  <si>
    <t>Porcentaje de eventos de promoción realizados, en temas nacionales y/o internacionales de transparencia, acceso a la información, protección de datos personales, gestión documental, archivos, género, igualdad y no discriminación, en coordinación con las entidades federativas y/o las Instancias del Sistema Nacional de Transparencia</t>
  </si>
  <si>
    <t>Mide el porcentaje de eventos realizados de promoción en temas nacionales y/o internacionales de transparencia, acceso a la información, protección de datos personales, gestión documental, archivos, género, igualdad y no discriminación, en coordinación con las entidades federativas y/o las Instancias del Sistema Nacional de Transparencia</t>
  </si>
  <si>
    <t>((número de eventos de promoción organizados en coordinación con las Instancias del Sistema Nacional de Transparencia) / (número de eventos programados + total de eventos solicitados))  *100</t>
  </si>
  <si>
    <t xml:space="preserve">La verificación se puede realizar en uno o varios de los siguientes medios:
Bitacora de Actividades y Reporte de resultados del indicador, de la  Dirección General de Vinculación, Coordinación y Colaboración con Entidades Federativas (Archivo electrónico en el equipo de computo del Jefe de Seguimiento y Enlace);
Expedientes Administrativos de la Dirección General de Vinculación, Coordinación y Colaboración con Entidades Federativas
Página electrónica del INAI, sección Eventos Institucionales http://inicio.inai.org.mx/SitePages/Eventos-Institucionales.aspx 
Comunicados de Prensa (Documentos generados por la Direción General de Comunicación Social con apoyo de la  Dirección General de Vinculación, Coordinación y Colaboración con Entidades Federativas  http://inicio.inai.org.mx/SitePages/Comunicados.aspx
</t>
  </si>
  <si>
    <t>Las distintas áreas del INAI coadyuvan a la realización de eventos de promoción en coordinación con las Instancias del Sistema Nacional de Transparencia</t>
  </si>
  <si>
    <t>En este indicador no hubo avance, con motivo de la emergencia sanitaria derivada de la enfermedad provocada por el virus SARS-CoV2 (COVID-19), que provocó se pospusieran y/o cancelaran las Jornadas Estatales por la Armonización Legislativa en materia de Archivos programadas para el primer trimestre del año, en las entidades federativas de Campeche (19 marzo) y Tlaxcala (27 marzo).</t>
  </si>
  <si>
    <t>Representación institucional del INAI en coordinación con las entidades federativas y/o las Instancias del Sistema Nacional de Transparencia</t>
  </si>
  <si>
    <t>Porcentaje de atención a eventos y reuniones convocados en coordinación con las entidades federativas y/o las Instancias del Sistema Nacional de Transparencia</t>
  </si>
  <si>
    <t>Mide el porcentaje de atención a eventos y reuniones convocados en coordinación con las entidades federativas y/o las Instancias del Sistema Nacional de Transparencia</t>
  </si>
  <si>
    <t>(número eventos y reuniones atendidos / número de eventos y reuniones convocados) *100</t>
  </si>
  <si>
    <t>La verificación se puede realizar en uno o varios de los siguientes medios:
Bitacora de actividades de la  Dirección General de Vinculación, Coordinación y Colaboración con Entidades Federativas (Archivo electrónico en el equipo de computo del Jefe de Seguimiento y Enlace); 
Correos electrónicos y/o Oficios de convocatoria a actividades;
Oficios de Comisión e  Informes de Labores;
Expedientes Administrativos de la  Dirección General de Vinculación, Coordinación y Colaboración con Entidades Federativas;
Comunicados de Prensa (Documentos generados por la Direción General de Comunicación Social con apoyo de la  Dirección Generalde Vinculación, Coordinación y Colaboración con Entidades Federativas  http://inicio.inai.org.mx/SitePages/Comunicados.aspx</t>
  </si>
  <si>
    <t>El impacto de los eventos y reuniones depende de la convocatoria y organización que realicen los Organismos garantes locales.</t>
  </si>
  <si>
    <t>Se atendieron 17 eventos convocados, en coordinación con Organismos garantes de entidades federativas y/o Instancias del Sistema Nacional de Transparencia, en 12 entidades federativas: Zacatecas (3); Morelos (2); Michoacán; Baja California; Ciudad de México; Tabasco; Durango; Estado de México; Chihuahua (2); Jalisco (2); San Luis Potosí; y Nuevo León.</t>
  </si>
  <si>
    <t>Implementación de proyectos especificos de promoción en materia de transparencia, acceso a la información, protección de datos personales, gobierno abierto, gestión documental y archivos en coordinación con las entidades federativas y/o las Instancias del Sistema Nacional de Transparencia</t>
  </si>
  <si>
    <t>Porcentaje de proyectos especificos de promoción  implementados en coordinación con las entidades federativas y/o las Instancias del Sistema Nacional de Transparencia</t>
  </si>
  <si>
    <t>Mide el porcentaje de proyectos especificos de promoción en materia de transparencia, acceso a la información, protección de datos  personales, gobierno abierto, gestión documental y archivos implementados en coordinación con las entidades federativas y/o las Instancias del Sistema Nacional de Transparencia</t>
  </si>
  <si>
    <t>((número de proyectos especificos de promoción realizados) / (número de proyectos especificos de promoción programados + número de proyectos especificos de promoción solicitados)) *100</t>
  </si>
  <si>
    <t xml:space="preserve">La verificación se puede realizar en uno o varios de los siguientes medios:
Bitacora de actividades de la Dirección General de Vinculación, Coordinación y Colaboración con Entidades Federativas (Archivo electrónico en el equipo de computo del Jefe de Seguimiento y Enlace); 
Correos electrónicos y/o Oficios de convocatoria a actividades;
Informes de resultados a Presidencia; 
Expedientes Administrativos de la Dirección General de Vinculación, Coordinación y Colaboración con Entidades Federativas
</t>
  </si>
  <si>
    <t>Las Instancias del Sistema Nacional de Transparencia definen la implementación de proyectos especificos de promoción</t>
  </si>
  <si>
    <t xml:space="preserve">En este indicador no hubo avance, con motivo de la emergencia sanitaria derivada de la enfermedad provocada por el virus SARS-CoV2 (COVID-19), que provocó se pospusieran y/o cancelaran las Caravanas por la Transparencia y la Privacidad proyectadas para el primer trimestre del año. </t>
  </si>
  <si>
    <t>Organización de Concursos Nacionales en materia de transparencia, acceso a la información, protección de datos personales, gestión documental y archivos, en coordinación con las entidades federativas y/o las Instancias del Sistema Nacional de Transparencia</t>
  </si>
  <si>
    <t>Porcentaje de Concursos Nacionales organizados en coordinación con las entidades federativas y/o las Instancias del Sistema Nacional de Transparencia</t>
  </si>
  <si>
    <t>Mide el porcentaje de Concursos Nacionales en materia de transparencia, acceso a la información, protección de datos personales, gestión documental y archivos, organizados en coordinación con las entidades federativas y/o las Instancias del Sistema Nacional de Transparencia</t>
  </si>
  <si>
    <t>((número de Concursos realizados) / (número de Concursos programados + número de Concursos solicitados)) *100</t>
  </si>
  <si>
    <t xml:space="preserve">La verificación se puede realizar en uno o varios de los siguientes medios:
Bitacora de Actividades y Reporte de resultados del indicador, de la  Dirección General de Vinculación, Coordinación y Colaboración con Entidades Federativas (Archivo electrónico en el equipo de computo del Jefe de Seguimiento y Enlace);
Página electrónica del INAI, sección Eventos Institutcionales http://inicio.inai.org.mx/SitePages/Eventos-Institucionales.aspx
Expedientes Administrativos de la Dirección General de Vinculación, Coordinación y Colaboración con Entidades Federativas
</t>
  </si>
  <si>
    <t xml:space="preserve">Los particulares participan en certamenes que difunden los derechos de acceso a la informaicón, la protección de datos personales y la gestión documental </t>
  </si>
  <si>
    <t>Seguimiento a la armonización y homologación de las legislaciones de las entidades federativas en materia de transparencia, acceso a la información, protección de datos personales, gestión documental y archivos</t>
  </si>
  <si>
    <t>Porcentaje de asesorías, consultorías y reuniones de trabajo realizadas para la armonización de leyes de las entidades federativas.</t>
  </si>
  <si>
    <t>Mide el porcentaje de asesorías, consultorías y reuniones de trabajo realizadas para la armonización legislativa en las entidades federeativas</t>
  </si>
  <si>
    <t>((número de asesorias, consultorias y reuniones realizadas) / (número de asesorías, consultorías y reuniones programadas + número de asesorías, consultorías y reuniones solicitadas)) *100</t>
  </si>
  <si>
    <t>La verificación se puede realizar en uno o varios de los siguientes medios:
Bitacora de Actividades y Reporte de resultados del indicador, de la  Dirección General de Vinculación, Coordinación y Colaboración con Entidades Federativas (Archivo electrónico en el equipo de computo del Jefe de Seguimiento y Enlace);
Página electrónica del INAI, sección del Sistema Nacional de Transparencia, apartado Marco Nomativo (SNT) http://snt.org.mx/index.php/home/marco-norm 
Expedientes Administrativos de la  Dirección General de Vinculación, Coordinación y Colaboración con Entidades Federativas</t>
  </si>
  <si>
    <t>Las legislaturas locales realizan reformas al marco jurídico local</t>
  </si>
  <si>
    <t>La meta programada es menor al valor de la línea base del 2016, toda vez que en la actividad infieren instancias de gobierno de las entidades federativas, cuyas acciones y decisiones son independientes de las gestiones que realice el INAI.</t>
  </si>
  <si>
    <t>Se elaboraron 5 Notas técnicas: Proyecto de Ley de Archivos del Estado de Chihuahua; Proyecto de iniciativa de Ley de Archivos del Estado de Nayarit; Proyecto de Ley de Archivos para el Estado de México; Ley de Archivos para el Estado de Oaxaca; y la Iniciativa que crea la Ley de Archivos para el Estado de Baja California. Para la generación de las Notas técnicas, se realiza una actividad cotidiana de monitoreo de las actividades de las 32 legislaturas locales, en materia de transparencia, acceso a la información, protección de datos personales y archivos.</t>
  </si>
  <si>
    <t>Coadyuvar en los eventos de conmemoración del Día Internacional de Protección de Datos Personales en las entidades federativas</t>
  </si>
  <si>
    <t>Número de eventos conmemorativos del Día Internacional de Protección de Datos Personales en el país.</t>
  </si>
  <si>
    <t>Mide la sumatoria de eventos de promoción organizados en conmemoración al Día Internacional de Protección de Datos Personales en el país. La Secretaría de Protección de Datos Personales establece en el primer trimestre del año, el periodo para llevar a cabo los eventos.</t>
  </si>
  <si>
    <t xml:space="preserve"> Σ eventos conmemorativos realizados</t>
  </si>
  <si>
    <t xml:space="preserve">Bitacora de Actividades y Reporte de resultados del indicador, de la  Dirección General de Vinculación, Coordinación y Colaboración con Entidades Federativas (Archivo electrónico en el equipo de computo del Jefe de Seguimiento y Enlace);
Expedientes Administrativos de la  Dirección General de Vinculación, Coordinación y Colaboración con Entidades Federativas
Página electrónica del INAI, sección Eventos Institutcionales http://inicio.inai.org.mx/SitePages/Eventos-Institucionales.aspx
Comunicados de Prensa (Documentos generados por la Direción General de Comunicación Social con apoyo de la  Dirección Generalde Vinculación, Coordinación y Colaboración con Entidades Federativas  http://inicio.inai.org.mx/SitePages/Comunicados.aspx </t>
  </si>
  <si>
    <t>Las distintas áreas del INAI organizán y coadyuvan en la realización de eventos conmemorativos sobre la protección de datos personales</t>
  </si>
  <si>
    <t>Gestión a la petición de los Organismos garantes para ejercer la facultad de atracción para conocer de aquellos recursos de revisión pendientes resolución que por su interés y trascendencia así lo ameriten</t>
  </si>
  <si>
    <t>Porcentaje de peticiones de los Organismos garantes de las entidades federativas atendidas para ejercer la facultad de atracción.</t>
  </si>
  <si>
    <t>Mide el porcentaje de peticiones de los Organismos garantes de las entidades federativas atendidas para ejercer la facultad de atracción</t>
  </si>
  <si>
    <t>(número de peticiones de atracción atendidas / número de atracciones solicitadas por los Organismos garantes) *100</t>
  </si>
  <si>
    <t>La verificación se puede realizar en uno o varios de los siguientes medios:
Base de datos de correos electronicos, archivos adjuntos y respuestas, resguardados en el equipo de computo de la Dirección  de Colaboración y Programas Interinstitucionales con las Entidades Federativas.</t>
  </si>
  <si>
    <t>Las y los Comisionados del INAI determinan si consideran de interés y trascendencia los Recursos de Revisión de los Organismos garantes Locales, a través de las propuestas de Acuerdo que presentan la Secretaria Ejecutiva del Sistema Nacional de Transparencia y/o la Dirección General de Vinculación, Coordinación y Colaboración con Entidades Federativas.</t>
  </si>
  <si>
    <t>En este indicador no hubo avance, toda vez que durante el trimestre no se realizaron peticiones de los Organismos garantes de las entidades federativas para que el INAI ejerciera, en su caso, la facultad de atracción; sin embargo, se realiza un monitoreo permanente de los recursos de revisión interpuestos ante los Organismos garantes locales.</t>
  </si>
  <si>
    <t>Organización de talleres regionales (virtuales o presenciales)en materia de transparencia, acceso a la información, protección de datos personales, gestión documental, archivos y temas relacionados en coordinación con las entidades federativas y/o las Instancias del Sistema Nacional de Transparencia</t>
  </si>
  <si>
    <t>Porcentaje de talleres regionales  (virtules o presenciales) organizados en materia de transparencia, acceso a la información, protección de datos personales, gestión documental, archivos y temas relacionados en coordinación con las entidades federativas y/o las Instancias del Sistema Nacional de Transparencia</t>
  </si>
  <si>
    <t>Mide el porcentaje de talleres regionales  (virtuales o presenciales) organizados en materia de transparencia, acceso a la información, protección de datos personales, gestión documental, archivos y temas relacionados en coordinación con las entidades federativas y/o las Instancias del Sistema Nacional de Transparencia</t>
  </si>
  <si>
    <t xml:space="preserve">((número de talleres regionales realizados en materia de transparencia, acceso a la información pública, protección de datos personales, gestión documental, archivos y temas relacionados) / (número de talleres regionales programados + número de talleres solicitados))  *100
</t>
  </si>
  <si>
    <t>La verificación se puede realizar en uno o varios de los siguientes medios:
Bitacora de Actividades y Reporte de resultados del indicador, de la  Dirección General de Vinculación, Coordinación y Colaboración con Entidades Federativas (Archivo electrónico en el equipo de computo del Jefe de Seguimiento y Enlace);
Correos electrónicos y/o Oficios de gestión de Talleres regionales para los Organismos garantes de las entidades federativas; 
Programa de Capacitación con Alcance Nacional; 
Expedientes Administrativos de la Dirección General de Vinculación, Coordinación y Colaboración con Entidades Federativas. 
Comunicados de Prensa (Documentos generados por la Direción General de Comunicación Social con apoyo de la  Dirección Generalde Vinculación, Coordinación y Colaboración con Entidades Federativas)  http://inicio.inai.org.mx/SitePages/Comunicados.aspx 
Expedientes de la Dirección General de Vinculación, Coordinación y Colaboración con Entidades Federativas</t>
  </si>
  <si>
    <t>Los Organismos garantes locales convocan a talleres a los servidores públicos de las entidades federativas, municipios y demarcaciones territoriales</t>
  </si>
  <si>
    <t>Se realizarón 5 talleres regionales programados en el marco de la Red Nacional por una Cultura de la Transparencia: Taller Virtual de Balance de Resultados sobre el 2019 (Ciudad de México); Taller de Planeación de la Región Centro (Ciudad de México); Taller de Planeación de la Región Centro Occidente (Jalisco); Taller de planeación de la Región Norte (Nuevo León); y Taller de Planeación de la Región Sureste (Quintana Roo).</t>
  </si>
  <si>
    <t>Organización de talleres locales (presenciales) en materia de transparencia, acceso a la información pública, protección de datos personales, gestión documental, archivos y temas relacionados, en coordinación con las entidades federativas y/o las Instancias del Sistema Nacional de Transparencia</t>
  </si>
  <si>
    <t>Porcentaje de talleres locales (presenciales)  organizados en materia de transparencia, acceso a la información, protección de datos personales, gestión documental, archivos y temas relacionados en coordinación con las entidades federativas y/o las Instancias del Sistema Nacional de Transparencia</t>
  </si>
  <si>
    <t>Mide el porcentaje de talleres locales  (presenciales)  organizados en materia de transparencia, acceso a la información, protección de datos personales, gestión documental, archivos y temas relacionados en coordinación con las entidades federativas y/o las Instancias del Sistema Nacional de Transparencia</t>
  </si>
  <si>
    <t>(número de talleres locales realizados en materia de transparencia, acceso a la información pública, protección de datos personales, gestión documenta, archivos y temas relacionados / (número de talleres locales programados + número de talleres locales solicitados)) * 100</t>
  </si>
  <si>
    <t xml:space="preserve">La verificación se puede realizar en uno o varios de los siguientes medios:
Bitacora de Actividades y Reporte de resultados del indicador, de la  Dirección General de Vinculación, Coordinación y Colaboración con Entidades Federativas (Archivo electrónico en el equipo de computo del Jefe de Seguimiento y Enlace);
Correso electrónicos y/o Oficios de gestión de talleres de los Organismos garantes locales; 
Programa de Capacitación  con Alcance Nacional; 
Expedientes Administrativos de la Dirección General de Vinculación, Coordinación y Colaboración con Entidades Federativas;
Boletines de Prensa (Documentos generados por la Direción General de Comunicación Social con apoyo de la  Dirección Generalde Vinculación, Coordinación y Colaboración con Entidades Federativas)  http://inicio.inai.org.mx/SitePages/Comunicados.aspx
</t>
  </si>
  <si>
    <t>Se realizaron 6 talleres locales: Taller en materia de protección de datos personales para los Organismos garantes de Baja California y Chihuahua (Ciudad de México); Taller Sobre Elaboración de Evaluaciones de Impacto en Protección de Datos Personales (Guanajuato); Curso - Taller Principios y deberes de los sujetos obligados para el cumplimiento del marco normativo en materia gestión documental y administración de archivos (Quintana Roo); Taller Particularidades en la sustanciación de los Procedimientos de Investigación previa y Verificación en materia de PDP en el Sector Público (Baja California Sur); Taller de Clasificación de la Información (Baja California Sur); y Curso - Taller Principios y deberes de los sujetos obligados para el cumplimiento del marco normativo en materia gestión documental y administración de archivos (Nuevo León).</t>
  </si>
  <si>
    <t>Secretaría Técnica del Pleno</t>
  </si>
  <si>
    <t>Dirección General de Atención al Pleno</t>
  </si>
  <si>
    <t xml:space="preserve">Contribuir a garantizar el óptimo cumplimiento de los derechos de acceso a la información y protección de datos personales en posesión de sujetos obligados, mediante la provisión de elementos al Pleno para concretar y comunicar en menor tiempo a las partes involucradas las resoluciones de éste en la materia. </t>
  </si>
  <si>
    <t>Número de días promedio en él que se da cumplimiento a las resoluciones del pleno a los medios de impugnación.</t>
  </si>
  <si>
    <t>Mide el tiempo entre la interposición de los medios de impugnación y el  cumplimiento a las resoluciones de los mismos por parte de los sujetos obligados.</t>
  </si>
  <si>
    <t>Cumplimiento a las resoluciones del pleno= promedio de días hábiles transcurridos entre la interposición y la resolución+Promedio de días hábiles transcurridos entre la resolución  y su notificación+Promedio de días hábiles transcurridos entre la notificación de las resoluciones con instrucción para los sujetos obligados y su cumplimiento</t>
  </si>
  <si>
    <t>Boletines estadísticos, mismos que son generados por la Dirección General de Atención al Pleno y comparten de manera semanal.</t>
  </si>
  <si>
    <t>Las Ponencias sustancian en el menor tiempo posible, la PNT funciona correctamente, la instrucción de cumplimiento proporciona un plazo de 10 días hábiles y los sujetos obligados cumplen con las resoluciones del Pleno del Instituto en tiempo y forma.</t>
  </si>
  <si>
    <t>El Pleno del Instituto cuenta con herramientas para concretar y comunicar a las partes involucradas sus resoluciones  en materia de acceso a la información y protección de datos personales.</t>
  </si>
  <si>
    <t>Número de días promedio en el que se resuelven medios de impugnación en materia de acceso a la información y protección de datos personales en posesión de sujetos obligados y se notifican.</t>
  </si>
  <si>
    <t xml:space="preserve">Mide el tiempo promedio en el que se resuelven los medios de impugnación, desde que son interpuestos ante el Instituto por parte de las personas, hasta que el Instituto notifica la resolución a cada medio de impugnación.
</t>
  </si>
  <si>
    <t>Notificación a las resoluciones del Pleno = (promedio de días hábiles transcurridos entre la interposición y la resolución a los medios de impugnación que fueron concretadas por el Pleno en el año en curso) + (promedio de días hábiles transcurridos entre la resolución de los medios de impugnación y su notificación por medios electrónicos a las personas que interpusieron los medios de impugnación que fueron resueltos en el año en curso.)</t>
  </si>
  <si>
    <t>Las Ponencias sustancian en el menor tiempo posible y la PNT funciona correctamente.</t>
  </si>
  <si>
    <t>1. Medios de impugnación en materia de acceso a la información y protección de datos personales de acuerdo con la normativa aplicable, procesados</t>
  </si>
  <si>
    <t>Porcentaje de gestiones realizadas en tiempo respecto a las gestiones realizadas en el periodo.</t>
  </si>
  <si>
    <t>Mide el porcentaje de medios de impugnación con la clave RRA que fueron turnados en el periodo de cálculo con respecto a los que fueron recibidos en el Instituto, así como el porcentaje de las notificaciones de los asuntos identificados con la clave RRA que fueron notificadas en cumplimiento con la Ley General de Transparencia y Acceso a la Información Pública.
Los medios de impugnación en materia de acceso a la información y protección de datos personales en posesión de sujetos obligados son turnados a las ponencias del Instituto. Las resoluciones de los medios de impugnación descritos anteriormente son firmadas por las y los Comisionados y la Secretaría Técnica del Pleno y notificadas a las personas que presentaron los medios de impugnación, en cumplimiento con la normativa aplicable.
Por gestiones se entiende el turno y notificación de medios de impugnación.
Aunque corresponde a la Dirección General de Atención al Pleno notificar las resoluciones de los asuntos anteriormente planteados, la medición se centra en los asuntos que deben notificarse en cumplimiento con la Ley General de Transparencia y Acceso a la Información Pública, que corresponde a los identificados con la clave RRA.
El indicador es estratégico dado que su resultado da cuenta de los ajustes que la Dirección General de Atención al Pleno ha realizado en sus procedimientos, con las herramientas tecnológicas disponibles para reducir el tiempo del proceso de resolución a medios de impugnación presentados ante el Instituto, en el ámbito de su competencia.</t>
  </si>
  <si>
    <t xml:space="preserve">({ (RRA turnados / RRA recibidos) x 100 } + { (RRA notificados en tiempo / RRA aprobados por el Pleno) x 100 })/2
</t>
  </si>
  <si>
    <t>Carpeta compartida en la red interna del Instituto denominada: Recursos_INAI
Sistemas del Instituto para el control de medios de impugnación (conocidos como Herramienta de Comunicación y/o la Plataforma Nacional de Transparencia)
Carpeta compartida en la red interna del Instituto denominada Firmas_DG.
El número de resoluciones del Instituto y su detalle constituye una Obligación de Transparencia establecida en el artículo 74 de la Ley General de Transparencia y Acceso a la Información Pública. Por tal, también se cargan en el sistema del portal de obligaciones de transparencia (SIPOT).
El listado de resoluciones del Instituto también puede consultarse en la liga: http://inicio.inai.org.mx/SitePages/Resolucion.aspx</t>
  </si>
  <si>
    <t>Las ponencias dan resolución a los medios de impugnación en tiempos establecidos por la Ley</t>
  </si>
  <si>
    <t xml:space="preserve">2. Las acciones del Pleno publicadas e informadas.  </t>
  </si>
  <si>
    <t>Porcentaje de acciones del Pleno que en el periodo fueron publicadas respecto del total de acciones concretadas en el periodo de medición.</t>
  </si>
  <si>
    <t>Mide el porcentaje de las acciones que al cierre del periodo han sido difundidas en la página del Instituto respecto del total de acciones que dan cuenta de los asuntos del Pleno a las personas que interponen medios de impugnación ante el Instituto y publicadas al público en general.
Se entiende por acciones las descritas previamente: a) los audios y versiones estenográficas de las sesiones públicas del Pleno, b) los sentidos de resolución a medios de impugnación en materia de acceso a la información y protección de datos personales en posesión de sujetos obligados, c) las Actas de las sesiones públicas del Pleno y d) Los Acuerdos del Pleno.
El indicador es estratégico dado que da cuenta de las acciones que la Dirección General de Atención al Pleno realiza en el ámbito de su competencia para difundir la totalidad de los asuntos del Pleno del Instituto.</t>
  </si>
  <si>
    <t>[1- {( Audios de las sesiones públicas del Pleno que, al momento del cierre, no han sido publicados en la página del Instituto + Versiones estenográficas de las sesiones públicas del Pleno que, al momento del cierre, no han sido publicados en la página del Instituto + Sentidos de resolución a medios de impugnación que, al momento del cierre, no han sido publicados en la página del Instituto + Actas del Pleno del Instituto que, al momento del cierre, no han sido publicados en la página del Instituto + Acuerdos del Pleno del Instituto que, al momento del cierre, no han sido publicados en la página del Instituto ) / ( { número de sesiones públicas celebradas por el Pleno del Instituto x 3 } + Sentidos de resolución a medios de impugnación (recursos de revisión, de inconformidad y atraídos) en materia de acceso a la información y protección de datos personales en posesión de sujetos obligados + Acuerdos del Pleno del Instituto aprobados en el periodo) }] x 100</t>
  </si>
  <si>
    <t>Los audios y versiones estenográficas de las sesiones del Pleno se encuentran en la página del Instituto, en la liga: http://inicio.inai.org.mx/SitePages/Sesiones-en-vivo.aspx?a=historico_versiones_content. La difusión de versiones estenográficas constituye una Obligación de Transparencia establecida en el artículo 74 de la Ley General de Transparencia y Acceso a la Información Pública. Por tal, también se cargan en el portal de obligaciones de transparencia (SIPOT).
La lista de sentidos de resolución a medios de impugnación se encuentra disponible en la página del Instituto en la liga: http://inicio.inai.org.mx/SitePages/Resolucion.aspx. El número de resoluciones del Instituto y su detalle constituye una Obligación de Transparencia establecida en el artículo 74 de la Ley General de Transparencia y Acceso a la Información Pública. Por tal, también se cargan en el portal de obligaciones de transparencia (SIPOT).
Las Actas del Pleno se encuentran disponibles en la página del Instituto, en la liga: http://inicio.inai.org.mx/SitePages/Sesiones-del-pleno.aspx?a=SecHisPublico. Su difusión constituye una Obligación de Transparencia establecida en el artículo 74 de la Ley General de Transparencia y Acceso a la Información Pública. Por tal, también se cargan en el portal de obligaciones de transparencia (SIPOT). 
Los Acuerdos del Pleno se encuentran disponibles en la página del Instituto, en la liga: http://inicio.inai.org.mx/SitePages/Acuerdos-del-Pleno.aspx</t>
  </si>
  <si>
    <t>Las y los Comisionados firman las resoluciones dentro del plazo que marca la ley.
Las y los Comisionados firman los acuerdos del Pleno en el menor tiempo posible.
Los sujetos obligados cumplen con las resoluciones del pleno.
La Dirección General de Tecnologías de la Información atiende los correos de la DGAP en donde se solicita se publiquen las resoluciones finales digitalizadas.</t>
  </si>
  <si>
    <t>3. Asuntos del Pleno monitoreados y reportados.</t>
  </si>
  <si>
    <t>Porcentaje de las instrucciones derivadas de los Acuerdos del Pleno para el cuál las Unidades Administrativas han dado respuesta alguna respecto de su cumplimiento mas el Porcentaje de emisiones del Boletín Estadístico (BE) entregados en tiempo, respecto del total de emisiones del BE</t>
  </si>
  <si>
    <t>Mide el porcentaje de las instrucciones derivadas de los Acuerdos del Pleno en los que las Unidades Administrativas responsables de su cumplimiento  han dado respuesta alguna al seguimiento de la Secretaría Técnica del Pleno, respecto del total de las instrucciones derivadas de los Acuerdos aprobados por el Pleno con seguimiento, además, se monitorea como un porcentaje las emisiones del Boletín Estadístico que fueron entregadas a la Secretaría Técnica del Pleno respecto del total de sesiones públicas ordinarias del Pleno.
El indicador es estratégico dado que es resultado de la sistematización que genera la Dirección General de Atención al Pleno para monitorear los asuntos del Pleno (medios de impugnación en sus diferentes etapas como e instrucciones derivadas de los Acuerdos del Pleno) hasta su  cumplimiento, con lo que se potencia el seguimiento por parte de las Unidades Administrativas del Instituto.</t>
  </si>
  <si>
    <t>[1-(Instrucciones sin respuesta / Instrucciones)] x 100 x Ponderador 1) + [(1- ( Boletines Estadísticos que no se entregaron al tercer día hábil siguiente / sesiones ) x 100 x Ponderador 2)]</t>
  </si>
  <si>
    <t>Boletín Estadístico semanal mismo que incluye el control de Acuerdos que genera la Dirección General de Atención al Pleno y el seguimiento a instrucciones de los Acuerdos del Pleno. Este se comparte con Comisionadas y Comisionados, así como con las 5 Secretarías y se resguarda digitalmente en las carpetas de la Dirección General de Atención al Pleno.</t>
  </si>
  <si>
    <t>Las Unidades Administrativas del INAI cumplen con los acuerdos emitidos por el Pleno o informan del proceso de cumplimiento.
Las distintas áreas entregan sus insumos en tiempo.</t>
  </si>
  <si>
    <t xml:space="preserve">1.1. Turno a las ponencias del Instituto de los medios de impugnación en materia de acceso a la información y protección de datos personales  </t>
  </si>
  <si>
    <t>Porcentaje de medios de impugnación recibidos en el Instituto que  fueron turnados respecto al total de los medios de impugnación recibidos.</t>
  </si>
  <si>
    <t>Mide el porcentaje de medios de impugnación interpuestos ante el Instituto que a la fecha de medición  fueron turnados a las ponencias del mismo.
Medios de impugnación se refiere a los recursos de revisión, inconformidad y atraídos en materia de acceso a la información y protección de datos personales en posesión de sujetos obligados, así como los demás que le corresponda turnar a la Dirección General de Atención al Pleno en el ámbito de sus atribuciones y en cumplimiento con la normativa aplicable.</t>
  </si>
  <si>
    <t>(Medios de impugnación turnados / Medios de impugnación recibidos) x 100</t>
  </si>
  <si>
    <t>Oficios contenidos en la carpeta compartida en la red interna del Instituto denominada: Recursos_INAI. La verificación externa se puede validar dentro de las resoluciones a medios de impugnación en la página del Instituto: http://consultas.ifai.org.mx/Sesionessp y en la Plataforma Nacional de Transparencia (artículo 74)</t>
  </si>
  <si>
    <t>El Instituto recibe medios de impugnación (recursos de revisión, inconformidad y atraídos) en materia de acceso a la información y protección de datos personales en posesión de sujetos obligados.
La Dirección General de Atención al Pleno recibe a la brevedad todos los medios de impugnación que ingresaron al Instituto por cualquier vía válida.
La Plataforma Nacional de Transparencia funciona correctamente.
Oficialía de partes y otras unidades administrativas que reciban medios de impugnación los remitan a la DGAP.</t>
  </si>
  <si>
    <t>1.2. Recopilación de las firmas de las y los Comisionados del Instituto en las resoluciones en materia de acceso a la información y protección de datos personales en posesión de sujetos obligados.</t>
  </si>
  <si>
    <t>Porcentaje de resoluciones a medios de impugnación procesados en menor tiempo respecto a las resoluciones votadas y aprobadas.</t>
  </si>
  <si>
    <t xml:space="preserve">Mide el porcentaje de resoluciones en materia de acceso a la información identificadas con la clave RRA que se mantuvieron en proceso de firma en tres días hábiles o menos (siguientes a la votación del asunto), respecto a las resoluciones en materia de acceso a la información identificadas con la clave RRA que fueron aprobadas en el periodo.
Nota: Aunque la Dirección General de Atención al Pleno gestiona las firmas de resoluciones en materia de acceso a la información y protección de datos personales en posesión de sujetos obligados, de la resolución a recursos de inconformidad, de la resolución a recursos atraídos y de los Acuerdos del Pleno, la medición se centra en los medios de impugnación  con clave RRA y RRD puesto que son los que conforme a derecho deben notificarse al tercer día siguiente de su aprobación. </t>
  </si>
  <si>
    <t>[1- (RRA con firmas completas en más de tres días / RRA aprobados por el Pleno)] x 100</t>
  </si>
  <si>
    <t>Carpeta compartida en la red interna del Instituto denominada Firmas_DG.
El número de resoluciones del Instituto y su detalle constituye una Obligación de Transparencia establecida en el artículo 74 de la Ley General de Transparencia y Acceso a la Información Pública. Por tal, se cargan en el portal de obligaciones de transparencia. El listado de resoluciones del Instituto también puede consultarse en la liga: http://inicio.inai.org.mx/SitePages/Resolucion.aspx</t>
  </si>
  <si>
    <t>La Dirección General de Atención al Pleno recibe de parte de las ponencias del Instituto la versión final de la resolución a los medios de impugnación para su impresión y/o el visto bueno para proceder con su impresión.
Las y los Comisionados, así como la Secretaría Técnica del Pleno están comprometidos con concluir a la brevedad el procedimiento de firma de resoluciones.</t>
  </si>
  <si>
    <t>El resultado fue mayor a la meta propuesta, debido al esfuerzo conjunto de las áreas involucradas para acelerar el procedimiento de firma de resoluciones. De tal manera, que se permita concluir el proceso de gestión de firmas en un menor tiempo, obteniendo el insumo fundamental para poder realizar la notificación al particular, sujeto obligado y en su caso a los terceros interesados, dentro del tiempo establecido por las Leyes correspondientes.</t>
  </si>
  <si>
    <t>1.3. Notificación de las resoluciones a medios de impugnación en materia de acceso a la información y protección de datos personales en posesión de sujetos obligados</t>
  </si>
  <si>
    <t>Porcentaje de resoluciones a medios de impugnación que  fueron notificadas en el plazo de un día, a paritr del registro de firmas y la carga de la resolución firmada en la Plataforma Nacional de Transparencia (PNT).</t>
  </si>
  <si>
    <t>Mide el porcentaje de las resoluciones en las materias de acceso a la información y protección de datos personales que se encuentran totalmente firmadas e integradas para su notificación en un día, apartir de su carga en la Plataforma Nacional de Transparencia (PNT) y la notificación correspondiente al recurrente y al sujeto obligado en su caso. 
Nota: Aunque la Dirección General de Atención al Pleno notifica las resoluciones en materia de acceso a la información y protección de datos personales en posesión de sujetos obligados, de la resolución a recursos de inconformidad, de la resolución a recursos atraídos y de los Acuerdos del Pleno, la medición se centra en los medios de impugnación  con clave RRA y RRD puesto que son los que conforme a derecho deben notificarse al tercer día siguiente de su aprobación.</t>
  </si>
  <si>
    <t>[1- (TRN1 notificados en más de un día apartir de su carga en la PNT  /TRN en materia acceso a la información y protección de datos personales notificados en el periodo)] x 100</t>
  </si>
  <si>
    <t>Sistemas del Instituto para el control de medios de impugnación (Plataforma Nacional de Transparencia)
Carpeta compartida en la red interna del Instituto denominada Firmas_DG.
El número de resoluciones del Instituto y su detalle constituye una Obligación de Transparencia establecida en el artículo 74 de la Ley General de Transparencia y Acceso a la Información. Por tal, también se publican en el sistema del portal de obligaciones de transparencia. El listado de resoluciones del Instituto también puede consultarse en la liga: http://inicio.inai.org.mx/SitePages/Resolucion.aspx</t>
  </si>
  <si>
    <t>La PNT no cuenta con incidencias de funcionamiento.
La red trabaja de manera normal sin intermitencias.</t>
  </si>
  <si>
    <t>El valor de línea base es un proxy, calculado con información del año 2019.</t>
  </si>
  <si>
    <t>El porcentaje obtenido en esta actividad, resultó mayor a la meta establecida, por lo que es importante mencionar, que esta medición es nueva, y refleja de manera más oportuna el tiempo en que, una vez contando con las firmas, así como con los procesos de digitalización, conversión a formato “OCR” y su correspondiente carga en la Plataforma Nacional de Transparencia (PNT), las resoluciones emitidas por el Pleno, son notificadas al particular y al sujeto obligado. Dicha notificación en aras de la cumplir con lo dispuesto en la Ley de la materia, no deberá ser mayor a 1 día. En este primer ejercicio se puede observar que una vez contando con todos los elementos necesarios, el área encargada de la notificación pone especial atención en que la mencionada notificación se realice a la brevedad.</t>
  </si>
  <si>
    <t>2.1. Difusión de las sesiones públicas que lleva a cabo el Pleno del Instituto</t>
  </si>
  <si>
    <t>Porcentaje de los audios, versiones estenográficas de las sesiones del Pleno y traducciones de lenguaje de señas mexicano que han sido difundidas al público en general respecto del total de veces que el Pleno tuvo sesión en el periodo de medición.</t>
  </si>
  <si>
    <t>Mide el porcentaje de audios y versiones estenográficas de las sesiones del Pleno que han sido difundidas en la página del Instituto, así como el porcentaje de traducciones de lenguaje de señas mexicano en la transmisión en vivo y para el público en general, respecto del total de veces que el Pleno del Instituto ha sostenido sesiones públicas.</t>
  </si>
  <si>
    <t>{ (Versiones estenográficas + Audios + Traducciones de lenguaje de señas mexicano) / Sesiones del Pleno x 3 } x 100</t>
  </si>
  <si>
    <t>Los audios y versiones estenográficas de las sesiones del Pleno se encuentran en la página del Instituto, en la liga: http://inicio.inai.org.mx/SitePages/Sesiones-en-vivo.aspx?a=historico_versiones_content.
La difusión de versiones estenográficas constituye una Obligación de Transparencia establecida en el artículo 74 de la Ley General de Transparencia y Acceso a la Información Pública. Por tal, también se publican en el sistema del portal de obligaciones de transparencia.
No se tiene la obligación de mantener los videos, sin embargo, estos se encuentran en las redes sociales del Instituto, como YouTube:(https://www.youtube.com/user/ifaimexico)</t>
  </si>
  <si>
    <t>La persona física o moral que provee a la Dirección General de Atención al Pleno las versiones estenográficas de las sesiones del Pleno cumple con sus obligaciones.
Es técnicamente posible cargar los audios, las versiones estenográficas de las sesiones del Pleno en la página del Instituto y en la Plataforma Nacional de Transparencia.
Se cuenta con la infraestructura necesaria para grabar el audio de las sesiones públicas del Pleno.
La persona física o moral que provee a la Dirección General de Atención al Pleno las traduccines de lenguaje de señas mexicano, cumple con sus obligaciones.
Se mantienen los videos de las sesiones públicas del Pleno en las redes sociales del Instituto.</t>
  </si>
  <si>
    <t>La meta se alcanzó en su totalidad. A la fecha de corte, la totalidad de audios y versiones estenográficas de las sesiones del Pleno se encuentran disponibles en la página del Instituto. Asimismo,  en todas las sesiones hubo cuando menos una persona traductora de lenguaje de señas mexicano para la transmisión pública de las mismas. Con esto, la Dirección General de Atención al Pleno contribuye a brindar acceso al público en general respecto de las actuaciones del Pleno y de las ponencias, proporcionando la información de las sesiones del Pleno del Instituto.</t>
  </si>
  <si>
    <t>2.2. Difusión de las resoluciones del Instituto a medios de impugnación en materia de acceso a la información y protección de datos personales en posesión de sujetos obligados</t>
  </si>
  <si>
    <t>Porcentaje de los medios de impugnación (recursos de revisión, de inconformidad y atraídos) que están publicados en la lista de sentidos de resolución, respecto del total de resoluciones a tales medios aprobadas por el Instituto.</t>
  </si>
  <si>
    <t>Mide el porcentaje de medios de impugnación (recursos de revisión, de inconformidad y atraídos en materia de acceso a la información y protección de datos personales en posesión de sujetos obligados) resueltos por el Instituto que está publicado en la lista de sentidos de resolución a tales medios de impugnación, respecto del total de resoluciones.</t>
  </si>
  <si>
    <t xml:space="preserve"> { Medios de impugnación en lista / Medios de impugnación resueltos } x 100</t>
  </si>
  <si>
    <t xml:space="preserve">La lista de sentidos de los proyectos de resolución a medios de impugnación se encuentra disponible en la página del Instituto en la liga: http://inicio.inai.org.mx/SitePages/Resolucion.aspx
El número de resoluciones del Instituto y su detalle constituye una Obligación de Transparencia establecida en el artículo 74 de la Ley General de Transparencia y Acceso a la Información Pública. Por tal, también se publican en el portal de obligaciones de transparencia. </t>
  </si>
  <si>
    <t>Es técnicamente posible cargar los sentidos de resolución en la página del Instituto.
Las ponencias notifican a la DGAP en tiempo, los desechamientos por acuerdo de ponencia.</t>
  </si>
  <si>
    <t>La meta se alcanzó en su totalidad. A la fecha de corte, la totalidad de sentidos en los que se resolvieron los medios de impugnación durante el periodo, se encuentran disponibles en la página del Instituto. Con esto, la Dirección General de Atención al Pleno contribuye a brindar acceso al público en general respecto de las actuaciones del Pleno y de las ponencias, proporcionando los sentidos en los que se resuelven los medios de impugnación ingresados al Instituto.</t>
  </si>
  <si>
    <t>2.3. Difusión de las Actas de las sesiones públicas del Pleno</t>
  </si>
  <si>
    <t>Porcentaje de las Actas de las sesiones públicas del Pleno que han sido concretadas y difundidas al público en general, respecto al total de Actas concretadas.</t>
  </si>
  <si>
    <t>Mide el porcentaje de las Actas de las sesiones públicas del Pleno que han sido concretadas y difundidas en la página del Instituto respecto del total de Actas de las sesiones públicas del Pleno concretadas.</t>
  </si>
  <si>
    <t xml:space="preserve"> (Actas difundidas / Actas concretadas) x 100</t>
  </si>
  <si>
    <t xml:space="preserve">Las Actas del Pleno se encuentran disponibles en la página del Instituto, en la liga: http://inicio.inai.org.mx/SitePages/Sesiones-del-pleno.aspx?a=SecHisPublico
Su difusión constituye una Obligación de Transparencia establecida en el artículo 74 de la Ley General de Transparencia y Acceso a la Información Pública. Por tal, también se cargan en el portal de obligaciones de transparencia. </t>
  </si>
  <si>
    <t>Es técnicamente posible cargar las Actas de las sesiones del Pleno en la página del Instituto.
Los Comisionados y las ponencias están comprometidas con dar a la brevedad visto bueno a las versiones finales de las Actas del Pleno y a firmarlas.</t>
  </si>
  <si>
    <t>La meta fue alcanzada. En cuanto se concreta un Acta (con la firma de las / los Comisionados), se publica en la página del Instituto. Mientras no se cuenta con dicha versión final, se publica el proyecto de Acta de cada sesión. Con esto, la Dirección General de Atención al Pleno contribuye a brindar acceso al público en general respecto de las actuaciones del Pleno y de las ponencias, proporcionando las Actas del Pleno a la brevedad en su versión preliminar y en versión final una vez que se han recabado las firmas correspondientes.</t>
  </si>
  <si>
    <t>2.4. Difusión de los Acuerdos del Pleno</t>
  </si>
  <si>
    <t xml:space="preserve">Porcentaje de los Acuerdos del Pleno que han sido concretados y difundidos al público en general. </t>
  </si>
  <si>
    <t>Mide el porcentaje de los Acuerdos del Pleno que han sido concretados y difundidos en la página del Instituto respecto del total de Acuerdos del Pleno concretados.</t>
  </si>
  <si>
    <t>(Acuerdos difundidos / Acuerdos concretados) x 100</t>
  </si>
  <si>
    <t>Los Acuerdos del Pleno se encuentran actualmente disponibles en la página del Instituto, en la liga: http://inicio.inai.org.mx/SitePages/Acuerdos-del-Pleno.aspx</t>
  </si>
  <si>
    <t>Es técnicamente posible cargar los Acuerdos del Pleno en la página del Instituto.
Las y los responsables están comprometidos con firmar las versiones finales de los Acuerdos del Pleno.</t>
  </si>
  <si>
    <t>3.1. Integración de los anteproyectos de Acuerdo de los asuntos que se presentan al Pleno, con los elementos de fundamentación y motivación que las áreas proporcionen en el ámbito de su competencia.</t>
  </si>
  <si>
    <t>Porcentaje de anteproyectos de Acuerdo que tardan un día en elaborarse, una vez que se cuenta con los elementos de fundamentación y motivación necesarios para la elaboración de los mismos, respecto del número total de anteproyectos de Acuerdo elaborados en el periodo.</t>
  </si>
  <si>
    <t>Mide el porcentaje de anteproyectos de Acuerdo que tardan un día en elaborarse, una vez que se cuenta con los elementos de fundamentación y motivación necesarios para la elaboración de los mismos, respecto del número total de anteproyectos de Acuerdo elaborados en el periodo.</t>
  </si>
  <si>
    <t>[1-(anteproyectos entregados en más de un día / anteproyectos entregados a la Secretaría Técnica del Pleno)]x 100</t>
  </si>
  <si>
    <t>Reporte semanal de control de Acuerdos que la Secretaría Técnica del Pleno entrega a las y los Comisionados del Instituto.
Correos electrónicos de los servidores públicos involucrados en la elaboración de Acuerdos en los que se da cuenta el momento en el que se entregan los elementos de fundamentación y motivación, así como de las fechas en las que se circulan los proyectos de Acuerdo para su aprobación.
Estos se resguardan digitalmente en las carpetas de la Dirección General de Atención al Pleno.</t>
  </si>
  <si>
    <t>Las unidades administrativas entregan los elementos de fundamentación y motivación de los Anteproyectos de Acuerdo.</t>
  </si>
  <si>
    <t>La meta se alcanzó casi en su totalidad. 
En cuanto se reciben los elementos que fundamentan y motivan los anteproyectos, se elaboran y envían. 
En algunas ocasiones, la DGAP recibe observaciones y solicitudes de ajuste por parte de las Unidades Administrativas responsables, que impiden el envío inmediato de los anteproyectos. 
No omito mencionar que, se tiene un permanente seguimiento para poder circular los anteproyectos a la brevedad. 
Aun así, las demoras ocasionales no generan problema puesto que los anteproyectos se circulan conforme a los lineamientos que regulan las sesiones del Pleno.</t>
  </si>
  <si>
    <t>3.2. Ejecución del reporte del estado que guarda el cumplimiento a las Instrucciones dadas a las Unidades Administrativas del Instituto a través de los Acuerdos que aprueba el Pleno del mismo.</t>
  </si>
  <si>
    <t>Porcentaje de reportes de cumplimiento a instrucciones que fue entregado, respecto del total de semanas hábiles en el año.</t>
  </si>
  <si>
    <t>Mide el porcentaje de semanas en las que se entregó el reporte actualizado del seguimiento a las Instrucciones del Pleno, respecto del total de semanas hábiles en el periodo.</t>
  </si>
  <si>
    <t xml:space="preserve"> (Reportes entregados / Semanas hábiles) x 100</t>
  </si>
  <si>
    <t>Correos electrónicos enviados a la Secretaría Técnica del Pleno   con el reporte de seguimiento a Acuerdos e instrucciones.
Como parte del Boletín Estadístico, esta información se resgaurada digitalmente en las carpetas de la Dirección General de Atención al Pleno.</t>
  </si>
  <si>
    <t>Las Unidades Administrativas responsables de dar cumplimiento a las instrucciones del Pleno envían respuesta al seguimiento generado por la Secretaría Técnica del Pleno.</t>
  </si>
  <si>
    <t>La meta se alcanzó. Durante el trimestre se informó semanalmente a las y los Comisionados respecto del estado que guardan los Acuerdos del Pleno y el cumplimiento de las instrucciones derivadas de dichos Acuerdos, a través del Boletín Estadístico. Lo anterior es a su vez reportado a la Dirección General de Atención al Pleno  y a la Secretaría Técnica del Pleno por parte de las diversas Unidades Administrativas del Instituto. Con este reporte, la Dirección General de Atención al Pleno contribuye a que las y los Comisionados puedan dar un seguimiento puntual al cumplimiento de las Instrucciones derivadas de los Acuerdos del Pleno.</t>
  </si>
  <si>
    <t>3.3 Entrega en tiempo del Boletín Estadístico con el reporte de resoluciones del Pleno y el estado que guardan los medios de impugnación</t>
  </si>
  <si>
    <t>Porcentaje de emisiones del Boletín Estadístico (BE) entregados en tiempo, respecto del total de emisiones del BE.</t>
  </si>
  <si>
    <t>Mide el porcentaje de emisiones del Boletín Estadístico que fueron entregados a la Secretaría Técnica del Pleno al tercer día hábil siguiente al día de la sesión ordinaria pública del Pleno, respecto del total de sesiones públicas ordinarias del Pleno.
La medición se centra en las sesiones ordinarias del Pleno por lo siguiente:
1. En las sesiones extraordinarias no es común que se resuelvan medios de impugnación. Cuando se presentan medios de impugnación en sesiones extraordinarias, estos son incluidos en el reporte de la sesión ordinaria siguiente.
2. Esa fecha ha sido establecida operativamente para realizar un cierre de los medios de impugnación en cada una de sus etapas.
En el Boletín Estadístico se incorporan la información relacionada con las resoluciones de medios de impugnación (recursos de revisión, de inconformidad y atraídos), así como la cantidad de medios de impugnación que se encuentra en cada una de sus diversas etapas (turno, sustanciación, resolución, firma, notificación y cumplimiento). En ambos casos se consideran los medios de impugnación en materia de acceso a la información y protección de datos personales en posesión de sujetos obligados.
Por la descripción anterior sobre la información contenida en el Boletín Estadístico, este funciona a su vez como Reporte Trimestral que es entregado a la Dirección General de Atención al Pleno al final de cada trimestre (dentro de los 5 primeros días hábiles siguientes) en donde se describe el comportamiento númerico de los medios de impugnación en sus diferentes etapas dentro del periodo de tiempo de los 3 últimos meses anteriores inmediatos.</t>
  </si>
  <si>
    <t>[1- ( Boletines Estadísticos que no se entregaron al tercer día hábil siguiente / sesiones )] x 100</t>
  </si>
  <si>
    <t>El Boletín Estadístico es generado por la Dirección General de Atención al Pleno y entregado por la Secretaría Técnica del Pleno por correo electrónico a las y los Comisionados del Instituto.
En el correo electrónico y el Boletín Estadístico se puede verificar la fecha de la sesión del Pleno y la que corresponde a la entrega del reporte.
Los Boletines Estadísticos y sus insumos se resguardan digitalmente en las carpetas de la Dirección General de Atención al Pleno.</t>
  </si>
  <si>
    <t>Las distintas áreas entregan sus insumos en tiempo.
Las sesiones del Pleno no cambian de fecha y hay un plazo de 5 días hábiles entre sesiones, de lo contrario, si el plazo entre sesiones es menor a 5 días hábiles, se acumulan 2 seisones en un Boletín Estadístico.</t>
  </si>
  <si>
    <t>La meta no se alcanzó debido a que los 2 primeros Boletines se entregaron en el cuarto día hábil. A pesar de ello, durante el trimestre se informó semanalmente a las y los Comisionados respecto de las estadísticas relacionadas con las sesiones del Pleno, así como de las distintas etapas de los medios de impugnación y del seguimiento a instrucciones especificadas en los Acuerdos. Con este reporte semanal, la Dirección General de Atención al Pleno contribuye a que las y los Comisionados puedan dar un seguimiento puntual al estado que guardan los medios de impugnación interpuestos ante el Instituto y votados por el Pleno, así como al cumplimiento de las Instrucciones derivadas de los Acuerdos del Pleno.</t>
  </si>
  <si>
    <t>3.4 Elaboración de documentos relacionados con las actividades que realiza y controla la Dirección General de Atención al Pleno creados para  atender los requerimientos formulados por las ponencias, así como por otras Unidades Administrativas del Instituto.</t>
  </si>
  <si>
    <t>Porcentaje de documentos elaborados en un día hábil, respecto del total de documentos solicitados.</t>
  </si>
  <si>
    <t>Mide el número de documentos que fueron elaborados en un día hábil como porcentaje del total de documentos solicitados por las ponencias del Instituto y por otras Unidades Administrativas.
Estos documentos se refieren a fichas técnicas relacionadas con el estado que guardan los medios de impugnación (recursos de revisión, de inconformidad y atraídos) en materia de acceso a la información y protección de datos personales en posesión de sujetos obligados, Acuerdos del Pleno y seguimiento a las instrucciones de los mismos.</t>
  </si>
  <si>
    <t>[1-(Documentos elaborados en más de un día / Documentos solicitados)] x 100</t>
  </si>
  <si>
    <t>Correos electrónicos y archivos elaborados para entregar los reportes solicitados a la Dirección General de Atención al Pleno por las ponencias, por el Pleno y/o por otras Unidades Administrativas del Instituto.
Estos se resguardan digitalmente en las carpetas de la Dirección General de Atención al Pleno.</t>
  </si>
  <si>
    <t xml:space="preserve">Existen metadados que permiten sistematizar la información relacionada con los requerimientos de las ponencias y las unidades administrativas del Instituto </t>
  </si>
  <si>
    <t>La meta se alcanzó en el periodo. Los requerimientos de las ponencias y diversas Unidades Administrativas del Instituto fueron atendidos a más tardar al día siguiente que fueron realizados, en su totalidad. Con esto, la Dirección General de Atención al Pleno contribuyó al brindar los insumos requeridos por las y los Comisionados y las Unidades Administrativas, relacionados con el estado que guardan los medios de impugnación y los Acuerdos del Pleno.</t>
  </si>
  <si>
    <t>Dirección General de Evaluación, Investigación y Verificación del Sector Público</t>
  </si>
  <si>
    <t>Contribuir a garantizar el óptimo cumplimiento de los derechos de acceso a la información pública y la protección de datos personales, mediante procedimientos para el cumplimiento de las disposiciones de la Ley General de Protección de Datos Personales en Posesión de Sujetos Obligados.</t>
  </si>
  <si>
    <t xml:space="preserve">Promedio de días hábiles transcurridos dentro de los procedimientos de investigación y verificación en materia de protección de datos personales hasta la emisión del acuerdo o resolución correspondiente,  a quien vulnere la Ley General de Protección de Datos Personales en Posesión de Sujetos Obligados.
</t>
  </si>
  <si>
    <t>Mide el número de días hábiles promedio que transcurren desde el inicio de un procedimiento de investigación o verificación por presunto incumplimiento a la LGPDPPSO, hasta la emisión del acuerdo o resolución correspondiente</t>
  </si>
  <si>
    <t xml:space="preserve">(Sumatoria de días hábiles que transcurren desde el inicio de un procedimiento de investigación hasta la emisión del acuerdo + Sumatoria de días hábiles que transcurren desde el inicio de un procedimiento de verificación hasta la emisión de la resolución)/Número total de procedimientos
</t>
  </si>
  <si>
    <t>Archivo electrónico de Excel denominado "Días hábiles transcurridos en los procedimientos de investigación y verificación"
Documento disponible en la Dirección General de Evaluación, Investigación y Verificación del Sector Público ubicada en Av. Insurgentes Sur, No. 3211, Colonia Insurgentes Cuicuilco, Alcaldía Coyoacán, C.P. 04530, México, CDMX</t>
  </si>
  <si>
    <t>La Ley General de Protección de Datos Personales en Posesión de Sujetos Obligados permanece vigente.</t>
  </si>
  <si>
    <t>La línea base se actualizó con el valor reportado en el Informe de Cuenta Pública 2019.</t>
  </si>
  <si>
    <t xml:space="preserve">Porcentaje de Sujetos Obligados con áreas de mejora en el tratamiento de datos personales
</t>
  </si>
  <si>
    <t>Este indicador permite mostrar el porcentaje de Sujetos Obligados que posterior al diagnóstico realizado presentan áreas de mejora en el tratamiento de datos personales</t>
  </si>
  <si>
    <t>(Número de sujetos obligados con áreas de mejora / Número de sujeto obligados diagnosticados)*100</t>
  </si>
  <si>
    <t>Archivo electrónico denominado "Sujetos obligados diagnosticados"
Listado de sujetos obligados registrados en el Sector Público, derivado del Padrón de Sujetos Obligados del Instituto, con excepción de los referidos en el 6° párrafo del artículo 1 de la Ley General de Protección de Datos Personales en Posesión de Sujetos Obligados.
Documentos disponibles en la Dirección General de Evaluación, Investigación y Verificación del Sector Público ubicada en Av. Insurgentes Sur, No. 3211, Colonia Insurgentes Cuicuilco, Alcaldía Coyoacán, C.P. 04530, México, CDMX</t>
  </si>
  <si>
    <t>La línea base se actualizó con el valor reportado al término del Cuarto Trimestre de 2019.</t>
  </si>
  <si>
    <t>Los Sujetos Obligados tratan adecuadamente los datos personales con base en  las disposiciones establecidas en la Ley General de Protección de Datos Personales en Posesión de Sujetos Obligados.</t>
  </si>
  <si>
    <t>Porcentaje de procedimientos de investigación iniciados conforme a la Ley General de Protección de Datos Personales en Posesión de Sujetos Obligados que concluyen en verificación</t>
  </si>
  <si>
    <t>Este indicador permite mostrar aquellas investigaciones que concluyen en un procedimiento de verificación respecto de las investigaciones previas conforme a Ley General de Protección de Datos Personales en Posesión de Sujetos Obligados, expresado en porcentaje.
Esta medición es un indicador aproximado del impacto que tienen las diligencias que se llevan a cabo dentro de los procedimientos de investigación y el desarrollo de precedentes que permiten una homogeneidad de criterios, así como la identificación de posibles violaciones a dicha Ley, lo anterior a efecto de contar con los elementos para iniciar los procedimientos de verificación.</t>
  </si>
  <si>
    <t>(Número de procedimientos de verificación / Número de procedimientos de investigación) * 100</t>
  </si>
  <si>
    <t>Archivo electrónico de Excel denominado "Control de expedientes de verificación" disponible en la Dirección General de Evaluación, Investigación y Verificación del Sector Público ubicada en Av. Insurgentes Sur, No. 3211, Colonia Insurgentes Cuicuilco, Alcaldía Coyoacán, C.P. 04530, México, CDMX</t>
  </si>
  <si>
    <t>Los Lineamientos Generales de Protección de Datos Personales para el Sector Público permanecen vigentes</t>
  </si>
  <si>
    <t>Procedimientos de investigación y verificación del Sector Público concluidos dentro del plazo establecido en la Ley.</t>
  </si>
  <si>
    <t>Porcentaje de procedimientos de investigación y verificación conforme a la Ley General de Protección de Datos Personales en Posesión de Sujetos Obligados que se concluyen.</t>
  </si>
  <si>
    <t>Este indicador permite conocer el número de procedimientos de investigación y verificación que se concluyen dentro del plazo establecido en la Ley, expresado en porcentaje. Esta medición es un indicador de la eficacia de la DGEIVSP en la sustanciación de los procedimientos de investigación y verificación del sector público considerando todas las diligencias y análisis de constancias del expediente a fin de allegarse de elementos que permitan comprobar o no una posible violación a la Ley General de Protección de Datos Personales en Posesión de Sujetos Obligados.</t>
  </si>
  <si>
    <t>(Número de investigaciones concluidas + Número de verificaciones concluidas)/( Número de investigaciones iniciadas + Número de verificaciones iniciadas) * 100</t>
  </si>
  <si>
    <t>Archivo electrónico de Excel denominado "Control de expedientes de investigación y verificación iniciados y concluidos" disponible en la Dirección General de Evaluación, Investigación y Verificación del Sector Público ubicada en Av. Insurgentes Sur, No. 3211, Colonia Insurgentes Cuicuilco, Alcaldía Coyoacán, C.P. 04530, México, CDMX</t>
  </si>
  <si>
    <t>Los Sujetos Obligados atienden las medidas que se determinan en la resolución del procedimiento de verificación.</t>
  </si>
  <si>
    <t>Diagnóstico del Desempeño de los Sujetos Obligados respecto a las disposiciones de la LGPDPPSO realizado.</t>
  </si>
  <si>
    <t>Porcentaje de sujetos obligados diagnosticados en el desempeño de las disposiciones de la Ley General de Protección de Datos Personales en Posesión de Sujetos Obligados</t>
  </si>
  <si>
    <t>Este indicador permite conocer el número de sujeto obligados diagnosticados en el desempeño de las disposiciones de la Ley General de Protección de Datos Personales en Posesión de Sujetos Obligados.</t>
  </si>
  <si>
    <t>(Número de  sujetos obligados dignósticados en el desempeño de las disposiciones de la LGPDPPSO / Total de Sujetos Obligados programados a diagnosticar o evaluar) *100</t>
  </si>
  <si>
    <t>Archivo electrónico  denominado "Informe anual: Encuesta Diagnóstica dirigida a los responsables del tratamiento de datos personales de conformidad con la Ley General de Protección de Datos Personales en Posesión de Sujetos Obligados 2020"  disponible en la Dirección General de Evaluación, Investigación y Verificación del Sector Público ubicada en Av. Insurgentes Sur, No. 3211, Colonia Insurgentes Cuicuilco, Alcaldía Coyoacán, C.P. 04530, México, CDMX</t>
  </si>
  <si>
    <t>Admisión de denuncias.</t>
  </si>
  <si>
    <t>Porcentaje de denuncias admitidas  considerando  perspectiva de género y salvaguadado los derechos humanos, conforme a la Ley General de Protección de Datos Personales en Posesión de Sujetos Obligados en 10 días hábiles o menos.</t>
  </si>
  <si>
    <t>Este indicador permite conocer el número de denuncias admitidas conforme a la Ley General de Protección de Datos Personales en Posesión de Sujetos Obligados, en un periodo no mayor a 10 días hábiles, expresado en porcentaje. Es un indicador que permite conocer la eficiencia para recibir, analizar, turnar o atender las denuncias que se reciben en la DGEIVSP, para el inicio de un procedimiento de investigación por presuntas violaciones a la Ley General de Protección de Datos Personales en Posesión de Sujetos Obligados.</t>
  </si>
  <si>
    <t>(Número de denuncias admitidas en 10 días hábiles o menos / Número de denuncias admitidas) * 100</t>
  </si>
  <si>
    <t>Archivo electrónico de Excel denominado "Control de admisión de denuncias" disponible en la Dirección General de Evaluación, Investigación y Verificación del Sector Público ubicada en Av. Insurgentes Sur, No. 3211, Colonia Insurgentes Cuicuilco, Alcaldía Coyoacán, C.P. 04530, México, CDMX</t>
  </si>
  <si>
    <t>El denunciante continúa con el procedimiento</t>
  </si>
  <si>
    <t xml:space="preserve">En el período del 1° de enero al 31 de marzo del año 2020, las 16 denuncias que cumplieron con los requsitos del artículo 148 de la LGPDPPSO, se admitieron en 10 días hábiles o menos. </t>
  </si>
  <si>
    <t>Realización de notificaciones personales.</t>
  </si>
  <si>
    <t>Este indicador muestra el número de notificaciones personales que se realizan en 10 días hábiles o menos, a partir de la emisión del oficio correspondiente, expresado en porcentaje. Es un indicador que permite conocer la eficacia para realizar las notificaciones personales relacionadas con los procedimientos de investigación y verificación, conforme a la Ley General de Protección de Datos Personales en Posesión de Sujetos Obligados.</t>
  </si>
  <si>
    <t>Archivo electrónico de Excel denominado "Control de notificaciones personales" disponible en la Dirección General de Evaluación, Investigación y Verificación del Sector Público ubicada en Av. Insurgentes Sur, No. 3211, Colonia Insurgentes Cuicuilco, Alcaldía Coyoacán, C.P. 04530, México, CDMX</t>
  </si>
  <si>
    <t>Los sujetos obligados y particulares que reciben notificaciones personales conocen su contenido</t>
  </si>
  <si>
    <t>En el período del 1° de enero al 31 de marzo del año 2020, de 55 notificaciones personales realizadas, el mismo número se llevaron a cabo dentro de los 10 días hábiles o menos.</t>
  </si>
  <si>
    <t>Implementación de asesorías técnicas para la aplicación de los criterios y herramientas para la medición del desempeño en el cumplimiento de las obligaciones establecidas para los sujetos obligados en la Ley General de Protección de Datos Personales en Posesión de Sujetos Obligados.</t>
  </si>
  <si>
    <t>Porcentaje de atención de asesorías técnicas solicitadas y programadas</t>
  </si>
  <si>
    <t>Este indicador mide el porcentaje de la atención a las asesorías técnicas solicitadas  y programadas  dirigidas a los sujetos obligados</t>
  </si>
  <si>
    <t>[(Número de asesorías técnicas solicitadas realizadas + Número de asesorías técnicas programadas realizadas) / (Número de asesorías técnicas solicitadas + Número de asesorías técnicas programadas)] * 100</t>
  </si>
  <si>
    <t>Archivo electrónico denominado "Registro de asesorías técnicas solicitadas y programadas" disponible en la Dirección General de Evaluación, Investigación y Verificación del Sector Público ubicada en Av. Insurgentes Sur, No. 3211, Colonia Insurgentes Cuicuilco, Alcaldía Coyoacán, C.P. 04530, México, CDMX</t>
  </si>
  <si>
    <t>Los sujetos obligados solicitan asesorías técnicas</t>
  </si>
  <si>
    <t>Desarrollo de documentos técnicos que permiten la medición del desempeño en el cumplimiento de los principios y deberes establecidos en la Ley General de Protección de Datos Personales en Posesión de Sujetos Obligados.</t>
  </si>
  <si>
    <t>Porcentaje de avance en el desarrollo de documentos técnicos</t>
  </si>
  <si>
    <t>Este indicador mide el porcentaje de avance en el desarrollo de los documentos técnicos que permiten la medición del desempeño en el cumplimiento de los principios y deberes establecidos en la Ley General de Protección de Datos Personales en Posesión de  Sujetos Obligados.</t>
  </si>
  <si>
    <t>(Número de documentos técnicos realizados/ Número de documentos técnicos programados) * 100</t>
  </si>
  <si>
    <t>Instrumento de evaluación de protección de datos personales y herramientas técnicas de evaluación disponibles en la Dirección General de Evaluación, Investigación y Verificación del Sector Público ubicada en Av. Insurgentes Sur, No. 3211, Col. Insurgentes Cuicuilco, Alcaldía Coyoacán, C.P. 04530, México, CDMX
Acuerdo publicado en el Diario Oficial de la Federación</t>
  </si>
  <si>
    <t>Los documentos técnicos son aprobados por el Pleno del INAI</t>
  </si>
  <si>
    <t xml:space="preserve">El Programa Anual de Auditoria 2020 solo contempla la realización de la Revisión 01 - 20 a Dirección General de Administración, la auditoria 01-20 esta programada para el segundo trimestre. </t>
  </si>
  <si>
    <t>Se cubrió con la revisión 01-20 programada para ejecución en la semana 03 a la 16 (65 días hábiles) en tiempo y forma con  observaciones /recomendaciones a la Dirección de Recursos Humanos, Estructura Organizacional, Manual de Organización, descripción y perfiles de puestos y Servicio Profesional.</t>
  </si>
  <si>
    <t>Dirección General de Cumplimientos y Responsabilidades</t>
  </si>
  <si>
    <t>Porcentaje de casos en los que se  ejercitaron las atribuciones legales conferidas a la Dirección General de Cumplimientos y Responsabilidades para hacer efectivo el cumplimiento de las resoluciones emitidas por el Pleno del Instituto, en los medios de impugnación en materia de acceso a la información pública y protección de datos personales en posesión de sujetos obligados, respecto del total de resoluciones a las que se les dio seguimiento.</t>
  </si>
  <si>
    <t>a. Tablero de control de los expedientes de seguimiento al cumplimiento de las resoluciones emitidas por el Pleno del Instituto.
b. Los expedientes de seguimiento al cumplimiento de  resoluciones emitidas por el Pleno del Instituto. 
Esta información estará bajo resguardo de la DGCR.</t>
  </si>
  <si>
    <t>La normativa en la materia se mantiene vigente, en favor del ejercicio efectivo del acceso a la información pública y la protección de los datos personales en posesión de los sujetos obligados.</t>
  </si>
  <si>
    <t>El Instituto ejerce las atribuciones legales conferidas para hacer efectivo el cumplimiento de las resoluciones emitidas por el Pleno, en los medios de impugnación en materia de acceso a la información pública y protección de datos personales en posesión de sujetos obligados.</t>
  </si>
  <si>
    <t>Porcentaje de resoluciones con instrucción, con vencimiento en el ejercicio, que permanecieron incumplidas a pesar de que se dictaron medidas de apremio, respecto del total de casos en los que se ejercitaron las atribuciones relacionadas con la determinación de medidas de apremio, para lograr el cumplimiento de las resoluciones emitidas por el Pleno del Instituto, en los medios de impugnación en materia de acceso a la información pública y protección de datos personales en posesión de sujetos obligados.</t>
  </si>
  <si>
    <t>Mide el porcentaje de resoluciones con instrucción con vencimiento en el ejercicio que permanecieron incumplidas, a pesar de que el Instituto ejerciera las atribuciones relacionadas con la determinación de medidas de apremio para lograr el cumplimiento de las resoluciones emitidas por este organismo garante, en los medios de impugnación en materia de acceso a la información pública y protección de datos personales en posesión de sujetos obligados.</t>
  </si>
  <si>
    <t>Se considera prudente establecer como año de línea base dos mil diecisiete, en razón de que al cierre de esa anualidad se realizará la primera medición del ejercicio de las nuevas atribuciones conferidas a este Instituto, en términos de lo dispuesto en la Ley General de Transparencia y Acceso a la Información Pública; en la Ley Federal de Transparencia y Acceso a la Información Pública; en los Lineamientos Generales que regulan las atribuciones de las áreas encargadas de calificar la gravedad de las faltas, así como de la notificación y ejecución de las medidas de apremio previstas en la Ley Federal de Transparencia y Acceso a la Información Pública, así como en los Lineamientos Generales que regulan las atribuciones de las áreas encargadas de calificar la gravedad de las faltas, así como de la notificación y ejecución de las sanciones previstas en la Ley Federal de Transparencia y Acceso a la Información Pública.</t>
  </si>
  <si>
    <t>Acciones implementadas por el Instituto para determinar el cumplimiento de las resoluciones emitidas por el Pleno, en los medios de impugnación en materia de acceso a la información pública y protección de datos personales en posesión de sujetos obligados.</t>
  </si>
  <si>
    <t>Mide el porcentaje de incumplimiento de las resoluciones con instrucción emitidas por el Pleno durante el período de vencimiento.</t>
  </si>
  <si>
    <t>Verificación del cumplimiento de las resoluciones emitidas por el Pleno del Instituto, en los medios de impugnación en materia de acceso a la información pública y protección de datos personales en posesión de sujetos obligados.</t>
  </si>
  <si>
    <t>Seguimiento a las vistas ordenadas por el Pleno del Instituto, en las resoluciones emitidas en los medios de impugnación en materia de acceso a la información pública y protección de datos personales en posesión de sujetos obligados, a través de la atención de los requerimientos formulados por los órganos internos de control en los sujetos obligados y demás autoridades competentes, a fin de coadyuvar con la investigación de presuntas infracciones a la normativa en la materia.</t>
  </si>
  <si>
    <t>Porcentaje de atención de los requerimientos formulados por los órganos internos de control y demás autoridades competentes, respecto del total de requerimientos recibidos de esas instancias, a fin de coadyuvar con la investigación de presuntas infracciones a la normativa en la materia.</t>
  </si>
  <si>
    <t>Mide la eficacia de las gestiones realizadas por la Dirección General de Cumplimientos y Responsabilidades al interior del Instituto para atender los requerimientos formulados por los órganos internos de control en los sujetos obligados y demás autoridades competentes, a fin de coadyuvar con la investigación de presuntas infracciones a la normativa en la materia.</t>
  </si>
  <si>
    <t>(Número de requerimientos atendidos por la Dirección General de Cumplimientos y Responsabilidades / Número de requerimientos formulados por los órganos internos de control en los sujetos obligados y demás autoridades competentes)*100</t>
  </si>
  <si>
    <t>a. Tablero de control de las visitas ordenadas por el Pleno del Instituto a los órganos internos de control en los sujetos obligados y demás autoridades competentes.
b. Tablero de control de los requerimientos formulados por los órganos internos de control en los sujetos obligados y demás autoridades competentes.
c. Oficios expedidos por la Dirección General de Cumplimientos y Responsabilidades para contar con las documentales o pruebas con las que cuente este organismo garante.
d. Oficios expedidos por la Dirección General de Cumplimientos y Responsabilidades para atender los requerimientos formulados por los órganos internos de control en los sujetos obligados y demás autoridades competentes.
Esta información estará bajo resguardo de la DGCR.</t>
  </si>
  <si>
    <t>Sustanciación de los procedimientos sancionatorios previstos en la Ley Federal de Transparencia y Acceso a la Información Pública, en contra de presuntos infractores de sujetos obligados que no cuenten con el carácter de servidores públicos ni sean partidos políticos.</t>
  </si>
  <si>
    <t>Porcentaje de proyectos de resolución elaborados, correspondientes a procedimientos sancionatorios, respecto del total de procedimientos en los que se decretó el cierre de instrucción y se pasó el expediente a resolución.</t>
  </si>
  <si>
    <t>Mide la eficacia de las acciones realizadas por la Dirección General de Cumplimientos y Responsabilidades para sustanciar y someter a consideración del Pleno del Instituto los proyectos de resolución correspondientes a los procedimientos sancionatorios, previstos en la Ley Federal de Transparencia y Acceso a la Información Pública, en contra de presuntos infractores de sujetos obligados que no cuenten con el carácter de servidores públicos ni sean partidos políticos.</t>
  </si>
  <si>
    <t>(Número de procedimientos sancionatorios en los que se decretó el cierre de instrucción y se pasó el expediente a resolución  / Número de proyectos de resolución elaborados para ser sometidos a consideración del Pleno del Instituto)*100</t>
  </si>
  <si>
    <t>a. Tablero de control de los procedimientos sancionatorios iniciados en contra de presuntos infractores de sujetos obligados que no cuenten con el carácter de servidores públicos ni sean partidos políticos.
b. Proyectos de resolución elaborados y sometidos a consideración del Pleno del Instituto. 
Esta información estará bajo resguardo de la DGCR.</t>
  </si>
  <si>
    <t>a. Las notificaciones relativas a la sustanciación de los procedimientos sancionatorios se realizan con eficacia y oportunidad.
b. Los procedimientos sancionatorios se sustancian con normalidad y los procesos de revisión de los proyectos se realizan de manera ágil y oportuna.</t>
  </si>
  <si>
    <t>Contribuir a garantizar el óptimo cumplimiento de los derechos de acceso a la información pública y de protección de datos personales, mediante el ejercicio de las atribuciones legales conferidas para hacer efectivo el cumplimiento de las resoluciones emitidas por el Pleno del Instituto, en los medios de impugnación en materia de acceso a la información pública y protección de datos personales en posesión de sujetos obligados, así como la efectiva aplicación de las medidas de apremio, sanciones y acciones que resulten procedentes por tales incumplimientos.</t>
  </si>
  <si>
    <t>Mide la eficacia del ejercicio de las atribuciones legales conferidas a la Dirección General de Cumplimientos y Responsabilidades para hacer efectivo el cumplimiento de las resoluciones emitidas por el Pleno del Instituto y la observancia de las leyes de la materia.</t>
  </si>
  <si>
    <t xml:space="preserve">(Número de resoluciones con instrucción cumplidas con vencimiento en el periodo + Número de resoluciones con vencimiento en el período, cumplidas en forma posterior a la imposición de medidas de apremio + Número de resoluciones con vencimiento en el período, cumplidas con posterioridad a la presentación de denuncia o del inciio de procedimiento sancionatorio / Número de resoluciones cuyo plazo de seguimiento al cumplimiento venció en el periodo que se reporta y el proceso de ley para su determinación concluyó)*100
</t>
  </si>
  <si>
    <t>a. Tablero de control de los expedientes de seguimiento al cumplimiento de las resoluciones emitidas por el Pleno del Instituto.
b. Los expedientes de seguimiento al cumplimiento de  resoluciones emitidas por el Pleno del Instituto. 
c. Tablero de control de seguimiento a vistas.
d. Expedientes de seguimiento a vistas. 
e. Expedientes de denuncias a órganos internos de control o procedimientos sancionatorios incoados por el Instituto.
Esta información estará bajo resguardo de la DGCR.</t>
  </si>
  <si>
    <t>El valor de la línea base fue obtenido con información de 2019 y anteriores.</t>
  </si>
  <si>
    <t>Porcentaje de Resoluciones con instruicción , con vencimiento en el periodo, que permanecieron incumplidas a pesar de la imposición de medidas de apremio, y/o presentación de denuncia respectiva ante el órgano competente o inicio de procedimiento sancionatorio.</t>
  </si>
  <si>
    <t xml:space="preserve">(Número de resoluciones con instrucción con vencimiento en el periodo, que permanecieron incumplidas a pesar de que se dictaron medidas de apremio y/o se formuló la denuncia ante el órgano competente o se inciió procedimiento sancionador / Número de resoluciones cuyo plazo de seguimiento al cumplimiento venció en el periodo que se reporta y el proceso de ley para su determinación concluyó)*100
</t>
  </si>
  <si>
    <t xml:space="preserve">a. Los sujetos obligados cumplen incondicionalmente las resoluciones emitidas por este organismo garante.
b. Los mecanismos de notificación favorecen el cumplimiento en tiempo y forma.
</t>
  </si>
  <si>
    <t>ND</t>
  </si>
  <si>
    <t>El método de cálculo del indicador considera nuevos elementos por lo que el valor de línea base se establecerá al cierre de la cuenta pública 2020</t>
  </si>
  <si>
    <t>(Número de resoluciones que permaneceieron incumplidas a pesar de la imposición de medidas de apremio / Número total de expedientes sobre resoluciones con instrucción emitidas por el Pleno, con vencimiento en el período y que el proceso de ley para su determinación concluyó)*100</t>
  </si>
  <si>
    <t xml:space="preserve">Los sujetos obligados utilizan los canales institucionales para la orientación y acompañamiento necesarios, a efecto de lograr el cumplimiento de las resoluciones con instrucción emitidas por el Pleno del Instituto.
</t>
  </si>
  <si>
    <t>Porcentaje de verificación del cumplimiento a resoluciones emitidas por el Pleno del Instituto, en los medios de impugnación en materia de acceso a la información pública y protección de datos personales en posesión de sujetos obligados, respecto del total de resoluciones con instrucción con vencimiento en el periodo, cuyo proceso de ley para su determinación,  hubiere concluido.</t>
  </si>
  <si>
    <t>Mide el grado de cumplimiento de los sujetos obligados, en relación con las acciones de la Dirección General de Cumplimientos y Responsabilidades para la verificación del acatamiento de las resoluciones con instrucción notificadas, cuyo plazo de cumplimiento haya transcurrido y el proceso de ley para su determinación, hubiera concluido.</t>
  </si>
  <si>
    <t>(Número de resoluciones que se determinaron como cumplidas a las que se les dio seguimiento para su cumplimiento / Número de resoluciones con instrucción cuyo plazo para el seguimiento de su cumplimiento venció en el periodo, y el  proceso de ley para su  determinación ha concluido )*100</t>
  </si>
  <si>
    <t>La Dirección General de atención al Pleno notifica las resoluciones con la instrucción correspondiente.</t>
  </si>
  <si>
    <t xml:space="preserve">a. Los órganos internos de control y demás autoridades competentes identifican, con precisión, los datos de identificación del expediente respectivo, así con la documental que requieren.
b. Las diversas áreas del Instituto remiten, de manera ágil y eficaz, las documentales y pruebas requeridas para su posterior envío a los órganos internos de control y demás autoridades competentes.
</t>
  </si>
  <si>
    <t>Análisis de los expedientes recibidos  para la determinación sobre la imposición de medidas de apremio y/o el inicio de procedimiento sancionador o presentación de denuncia ante los órganos internos de control, según corresponda, por  incumplimiento a obligaciones de ley por parte de los sujetos oblgados.</t>
  </si>
  <si>
    <t>Porcentaje de expedientes recibidos  en los que se determinó la imposición de medidas de apremio y/o el inicio de procedimientos sancionatorios o denuncias presentadasa ante los órganos internos de control, respecto del total de expedientes recibidos por la DIrección de Responsabilidades por incumplimientos a obligaciones de ley de los sujetos obligados.</t>
  </si>
  <si>
    <t>Mide la eficacia de las acciones realizadas por la Dirección General de Cumplimientos y Responsabilidades para analizar los expedientes turnados a la Dirección de Responsabilidades para determinar la procedencia de imponer medidas de apremio; denunciar ante los órganos internos de control o inicar un procedimiento sancionatorio, por  el incumplimiento de obligaciones de ley por parte de los sujetos obligados.</t>
  </si>
  <si>
    <t>(Número de expedientes recibidos para determinar la imposición de medidas de apremio o denunciar ante los órganos internos de control o iniciar un procedimiento sancionatorio / Número proyectos de resolución sometidos al Pleno para la imposición de medidas de apremio + número de denuncias presentadas ante los órganos internos de control + el número de procedimientos sancionatorios iniciados por la propia DGCR, respecto de los expedientes recibidos por incumplimiento a obligaciones de ley de los sujetos obligados)*100</t>
  </si>
  <si>
    <t>a. Reportes de los expedientes turnados para determinar la procedencia de imponer medidas de apreemio; denunciar ante los órganos internos de control o iniciar procedimientos sancionatorios, por  incumplimiento a obligaciones de ley por parte de los sujetos obligados.
b. Registro de Medidas de Apremio impuestas.
c. Tablero de control de las denuncias presentadas por persistir el incumplimiento de resoluciones emitidas por el Pleno del Instituto.
Esta información estará bajo resguardo de la DGCR.</t>
  </si>
  <si>
    <t xml:space="preserve">a. Los expedientes son turnados a la DIrección de Responsabilidades, a efecto de que se pueda emitir el dictamen correspondiente.
b. Se cuenta con todas las constancias necesarias que permitan determinar la procedencia de elaborar el proyecto de resolución para la imposición de medidas de apremio;  elaborar denuncia o iniciar un porcedimiento sancionatorio.
</t>
  </si>
  <si>
    <t>Por ser un indicador de nueva creación, se considera establecer una meta aproximada.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</si>
</sst>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_-;\-* #,##0.00\ _€_-;_-* &quot;-&quot;??\ _€_-;_-@_-"/>
    <numFmt numFmtId="165" formatCode="&quot;$&quot;#,##0.00"/>
    <numFmt numFmtId="166" formatCode="_-* #,##0\ _€_-;\-* #,##0\ _€_-;_-* &quot;-&quot;??\ _€_-;_-@_-"/>
  </numFmts>
  <fonts count="46">
    <font>
      <sz val="11"/>
      <color theme="1"/>
      <name val="Calibri"/>
      <family val="2"/>
    </font>
    <font>
      <sz val="11"/>
      <color indexed="8"/>
      <name val="Calibri"/>
      <family val="2"/>
    </font>
    <font>
      <b/>
      <sz val="11"/>
      <color indexed="8"/>
      <name val="Arial Narrow"/>
      <family val="2"/>
    </font>
    <font>
      <sz val="10"/>
      <color indexed="8"/>
      <name val="Arial"/>
      <family val="2"/>
    </font>
    <font>
      <sz val="11"/>
      <color indexed="8"/>
      <name val="Arial Narrow"/>
      <family val="2"/>
    </font>
    <font>
      <b/>
      <sz val="10"/>
      <color indexed="9"/>
      <name val="Arial Narrow"/>
      <family val="2"/>
    </font>
    <font>
      <sz val="10"/>
      <color indexed="8"/>
      <name val="Arial Narrow"/>
      <family val="2"/>
    </font>
    <font>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theme="1"/>
      <name val="Arial Narrow"/>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theme="1"/>
      <name val="Arial Narrow"/>
      <family val="2"/>
    </font>
    <font>
      <b/>
      <sz val="10"/>
      <color theme="0"/>
      <name val="Arial Narrow"/>
      <family val="2"/>
    </font>
    <font>
      <sz val="10"/>
      <color theme="1"/>
      <name val="Arial Narrow"/>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F05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149959996342659"/>
      </left>
      <right style="thin">
        <color theme="0" tint="-0.149959996342659"/>
      </right>
      <top style="thin">
        <color theme="0" tint="-0.149959996342659"/>
      </top>
      <bottom style="thin">
        <color theme="0" tint="-0.14995999634265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3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46">
    <xf numFmtId="0" fontId="0" fillId="0" borderId="0" xfId="0" applyFont="1" applyAlignment="1">
      <alignment/>
    </xf>
    <xf numFmtId="0" fontId="0" fillId="0" borderId="0" xfId="0" applyAlignment="1">
      <alignment horizontal="left"/>
    </xf>
    <xf numFmtId="0" fontId="0" fillId="0" borderId="0" xfId="0" applyAlignment="1">
      <alignment horizontal="center" vertical="center"/>
    </xf>
    <xf numFmtId="0" fontId="4" fillId="0" borderId="0" xfId="53" applyFont="1" applyAlignment="1">
      <alignment horizontal="left"/>
      <protection/>
    </xf>
    <xf numFmtId="164" fontId="0" fillId="0" borderId="0" xfId="49" applyFont="1" applyFill="1" applyAlignment="1">
      <alignment horizontal="right" vertical="center"/>
    </xf>
    <xf numFmtId="165" fontId="0" fillId="0" borderId="0" xfId="0" applyNumberFormat="1" applyAlignment="1">
      <alignment horizontal="right" vertical="center"/>
    </xf>
    <xf numFmtId="0" fontId="0" fillId="0" borderId="0" xfId="0" applyAlignment="1">
      <alignment horizontal="right" vertical="center"/>
    </xf>
    <xf numFmtId="164" fontId="0" fillId="0" borderId="0" xfId="49" applyFont="1" applyFill="1" applyAlignment="1">
      <alignment/>
    </xf>
    <xf numFmtId="0" fontId="42" fillId="0" borderId="0" xfId="0" applyFont="1" applyAlignment="1">
      <alignment horizontal="left" vertical="center"/>
    </xf>
    <xf numFmtId="0" fontId="0" fillId="0" borderId="0" xfId="0" applyAlignment="1">
      <alignment wrapText="1"/>
    </xf>
    <xf numFmtId="0" fontId="43" fillId="33" borderId="0" xfId="0" applyFont="1" applyFill="1" applyAlignment="1">
      <alignment horizontal="center" vertical="center" wrapText="1"/>
    </xf>
    <xf numFmtId="49" fontId="43" fillId="33" borderId="0" xfId="0" applyNumberFormat="1" applyFont="1" applyFill="1" applyAlignment="1">
      <alignment horizontal="center" vertical="center" wrapText="1"/>
    </xf>
    <xf numFmtId="14" fontId="43" fillId="33" borderId="0" xfId="0" applyNumberFormat="1" applyFont="1" applyFill="1" applyAlignment="1">
      <alignment horizontal="center" vertical="center" wrapText="1"/>
    </xf>
    <xf numFmtId="164" fontId="43" fillId="33" borderId="0" xfId="49" applyFont="1" applyFill="1" applyAlignment="1">
      <alignment horizontal="center" vertical="center" wrapText="1"/>
    </xf>
    <xf numFmtId="0" fontId="44" fillId="0" borderId="0" xfId="0" applyFont="1" applyAlignment="1">
      <alignment vertical="top" wrapText="1"/>
    </xf>
    <xf numFmtId="0" fontId="44" fillId="0" borderId="10" xfId="0" applyFont="1" applyBorder="1" applyAlignment="1">
      <alignment horizontal="center" vertical="top" wrapText="1"/>
    </xf>
    <xf numFmtId="0" fontId="44" fillId="0" borderId="10" xfId="0" applyFont="1" applyBorder="1" applyAlignment="1">
      <alignment vertical="top" wrapText="1"/>
    </xf>
    <xf numFmtId="14" fontId="44" fillId="0" borderId="10" xfId="0" applyNumberFormat="1" applyFont="1" applyBorder="1" applyAlignment="1">
      <alignment horizontal="center" vertical="top" wrapText="1"/>
    </xf>
    <xf numFmtId="2" fontId="44" fillId="0" borderId="10" xfId="0" applyNumberFormat="1" applyFont="1" applyBorder="1" applyAlignment="1">
      <alignment horizontal="center" vertical="top" wrapText="1"/>
    </xf>
    <xf numFmtId="4" fontId="44" fillId="0" borderId="10" xfId="47" applyNumberFormat="1" applyFont="1" applyBorder="1" applyAlignment="1">
      <alignment horizontal="center" vertical="top" wrapText="1"/>
    </xf>
    <xf numFmtId="0" fontId="45" fillId="0" borderId="0" xfId="0" applyFont="1" applyAlignment="1">
      <alignment vertical="top" wrapText="1"/>
    </xf>
    <xf numFmtId="4" fontId="44" fillId="0" borderId="10" xfId="47" applyNumberFormat="1" applyFont="1" applyFill="1" applyBorder="1" applyAlignment="1">
      <alignment horizontal="center" vertical="top" wrapText="1"/>
    </xf>
    <xf numFmtId="43" fontId="44" fillId="0" borderId="10" xfId="47" applyFont="1" applyFill="1" applyBorder="1" applyAlignment="1">
      <alignment vertical="top" wrapText="1"/>
    </xf>
    <xf numFmtId="2" fontId="44" fillId="0" borderId="10" xfId="47" applyNumberFormat="1" applyFont="1" applyFill="1" applyBorder="1" applyAlignment="1">
      <alignment horizontal="center" vertical="top" wrapText="1"/>
    </xf>
    <xf numFmtId="166" fontId="44" fillId="0" borderId="10" xfId="49" applyNumberFormat="1" applyFont="1" applyFill="1" applyBorder="1" applyAlignment="1" applyProtection="1">
      <alignment horizontal="center" vertical="top" wrapText="1"/>
      <protection/>
    </xf>
    <xf numFmtId="0" fontId="44" fillId="0" borderId="10" xfId="49" applyNumberFormat="1" applyFont="1" applyFill="1" applyBorder="1" applyAlignment="1" applyProtection="1">
      <alignment vertical="top" wrapText="1"/>
      <protection/>
    </xf>
    <xf numFmtId="0" fontId="44" fillId="0" borderId="10" xfId="49" applyNumberFormat="1" applyFont="1" applyFill="1" applyBorder="1" applyAlignment="1" applyProtection="1">
      <alignment horizontal="center" vertical="top" wrapText="1"/>
      <protection/>
    </xf>
    <xf numFmtId="164" fontId="44" fillId="0" borderId="10" xfId="49" applyFont="1" applyFill="1" applyBorder="1" applyAlignment="1" applyProtection="1">
      <alignment vertical="top" wrapText="1"/>
      <protection/>
    </xf>
    <xf numFmtId="14" fontId="44" fillId="0" borderId="10" xfId="49" applyNumberFormat="1" applyFont="1" applyFill="1" applyBorder="1" applyAlignment="1" applyProtection="1">
      <alignment horizontal="center" vertical="top" wrapText="1"/>
      <protection/>
    </xf>
    <xf numFmtId="2" fontId="44" fillId="0" borderId="10" xfId="49" applyNumberFormat="1" applyFont="1" applyFill="1" applyBorder="1" applyAlignment="1" applyProtection="1">
      <alignment horizontal="center" vertical="top" wrapText="1"/>
      <protection/>
    </xf>
    <xf numFmtId="164" fontId="44" fillId="0" borderId="10" xfId="49" applyFont="1" applyFill="1" applyBorder="1" applyAlignment="1" applyProtection="1">
      <alignment horizontal="center" vertical="top" wrapText="1"/>
      <protection/>
    </xf>
    <xf numFmtId="4" fontId="44" fillId="0" borderId="10" xfId="47" applyNumberFormat="1" applyFont="1" applyFill="1" applyBorder="1" applyAlignment="1" applyProtection="1">
      <alignment horizontal="center" vertical="top" wrapText="1"/>
      <protection/>
    </xf>
    <xf numFmtId="2" fontId="44" fillId="0" borderId="10" xfId="47" applyNumberFormat="1" applyFont="1" applyFill="1" applyBorder="1" applyAlignment="1" applyProtection="1">
      <alignment horizontal="center" vertical="top" wrapText="1"/>
      <protection/>
    </xf>
    <xf numFmtId="49" fontId="44" fillId="0" borderId="10" xfId="49" applyNumberFormat="1" applyFont="1" applyFill="1" applyBorder="1" applyAlignment="1" applyProtection="1">
      <alignment vertical="top" wrapText="1"/>
      <protection/>
    </xf>
    <xf numFmtId="0" fontId="0" fillId="0" borderId="0" xfId="0" applyAlignment="1">
      <alignment vertical="center"/>
    </xf>
    <xf numFmtId="0" fontId="44" fillId="0" borderId="10" xfId="0" applyFont="1" applyBorder="1" applyAlignment="1">
      <alignment horizontal="center" vertical="top"/>
    </xf>
    <xf numFmtId="0" fontId="44" fillId="0" borderId="10" xfId="0" applyFont="1" applyBorder="1" applyAlignment="1">
      <alignment vertical="top"/>
    </xf>
    <xf numFmtId="14" fontId="44" fillId="0" borderId="10" xfId="0" applyNumberFormat="1" applyFont="1" applyBorder="1" applyAlignment="1">
      <alignment horizontal="center" vertical="top"/>
    </xf>
    <xf numFmtId="2" fontId="44" fillId="0" borderId="10" xfId="0" applyNumberFormat="1" applyFont="1" applyBorder="1" applyAlignment="1">
      <alignment horizontal="center" vertical="top"/>
    </xf>
    <xf numFmtId="4" fontId="44" fillId="0" borderId="10" xfId="47" applyNumberFormat="1" applyFont="1" applyFill="1" applyBorder="1" applyAlignment="1">
      <alignment horizontal="center" vertical="top"/>
    </xf>
    <xf numFmtId="0" fontId="44" fillId="0" borderId="10" xfId="0" applyFont="1" applyFill="1" applyBorder="1" applyAlignment="1">
      <alignment horizontal="center" vertical="top"/>
    </xf>
    <xf numFmtId="0" fontId="42" fillId="0" borderId="0" xfId="0" applyFont="1" applyAlignment="1">
      <alignment horizontal="left" vertical="center"/>
    </xf>
    <xf numFmtId="0" fontId="44" fillId="0" borderId="10" xfId="0" applyFont="1" applyFill="1" applyBorder="1" applyAlignment="1">
      <alignment vertical="top" wrapText="1"/>
    </xf>
    <xf numFmtId="0" fontId="44" fillId="0" borderId="10" xfId="0" applyFont="1" applyFill="1" applyBorder="1" applyAlignment="1">
      <alignment horizontal="center" vertical="top" wrapText="1"/>
    </xf>
    <xf numFmtId="2" fontId="44" fillId="0" borderId="10" xfId="0" applyNumberFormat="1" applyFont="1" applyFill="1" applyBorder="1" applyAlignment="1">
      <alignment horizontal="center" vertical="top" wrapText="1"/>
    </xf>
    <xf numFmtId="0" fontId="44" fillId="0" borderId="10" xfId="0" applyFont="1" applyFill="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_Hoja1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364"/>
  <sheetViews>
    <sheetView showGridLines="0" tabSelected="1" zoomScalePageLayoutView="0" workbookViewId="0" topLeftCell="A1">
      <selection activeCell="B359" sqref="B359"/>
    </sheetView>
  </sheetViews>
  <sheetFormatPr defaultColWidth="11.421875" defaultRowHeight="15"/>
  <cols>
    <col min="1" max="1" width="12.140625" style="34" customWidth="1"/>
    <col min="2" max="3" width="21.7109375" style="34" customWidth="1"/>
    <col min="4" max="4" width="12.140625" style="34" customWidth="1"/>
    <col min="5" max="5" width="21.7109375" style="34" customWidth="1"/>
    <col min="6" max="7" width="12.140625" style="34" customWidth="1"/>
    <col min="8" max="11" width="21.7109375" style="34" customWidth="1"/>
    <col min="12" max="15" width="12.140625" style="34" customWidth="1"/>
    <col min="16" max="17" width="21.7109375" style="34" customWidth="1"/>
    <col min="18" max="22" width="12.140625" style="34" customWidth="1"/>
    <col min="23" max="24" width="12.140625" style="2" customWidth="1"/>
    <col min="25" max="25" width="21.7109375" style="34" customWidth="1"/>
    <col min="26" max="31" width="12.140625" style="34" customWidth="1"/>
    <col min="32" max="32" width="21.7109375" style="34" customWidth="1"/>
    <col min="33" max="37" width="12.140625" style="34" customWidth="1"/>
    <col min="38" max="38" width="21.7109375" style="34" customWidth="1"/>
    <col min="39" max="43" width="12.140625" style="34" customWidth="1"/>
    <col min="44" max="44" width="21.7109375" style="34" customWidth="1"/>
    <col min="45" max="49" width="12.140625" style="34" customWidth="1"/>
    <col min="50" max="50" width="21.7109375" style="34" customWidth="1"/>
    <col min="51" max="55" width="12.140625" style="34" customWidth="1"/>
    <col min="56" max="56" width="21.7109375" style="34" customWidth="1"/>
    <col min="57" max="16384" width="11.421875" style="34" customWidth="1"/>
  </cols>
  <sheetData>
    <row r="1" spans="1:55" ht="15" customHeight="1">
      <c r="A1" s="41" t="s">
        <v>0</v>
      </c>
      <c r="B1" s="41"/>
      <c r="C1" s="41"/>
      <c r="D1" s="41"/>
      <c r="E1" s="41"/>
      <c r="F1" s="41"/>
      <c r="G1" s="41"/>
      <c r="H1" s="41"/>
      <c r="I1" s="41"/>
      <c r="J1" s="41"/>
      <c r="K1" s="1"/>
      <c r="L1" s="2"/>
      <c r="M1" s="3"/>
      <c r="N1" s="2"/>
      <c r="O1" s="1"/>
      <c r="P1" s="2"/>
      <c r="Q1" s="1"/>
      <c r="R1" s="2"/>
      <c r="T1" s="2"/>
      <c r="U1" s="1"/>
      <c r="V1" s="2"/>
      <c r="W1" s="1"/>
      <c r="Y1" s="1"/>
      <c r="Z1" s="4"/>
      <c r="AA1" s="4"/>
      <c r="AB1" s="4"/>
      <c r="AC1" s="5"/>
      <c r="AD1" s="5"/>
      <c r="AE1" s="6"/>
      <c r="AF1" s="5"/>
      <c r="AG1" s="4"/>
      <c r="AH1" s="4"/>
      <c r="AI1" s="5"/>
      <c r="AJ1" s="5"/>
      <c r="AK1" s="6"/>
      <c r="AL1" s="5"/>
      <c r="AM1" s="7"/>
      <c r="AN1" s="7"/>
      <c r="AS1" s="7"/>
      <c r="AT1" s="7"/>
      <c r="AY1" s="7"/>
      <c r="AZ1" s="7"/>
      <c r="BC1" s="7"/>
    </row>
    <row r="2" spans="1:55" ht="15" customHeight="1">
      <c r="A2" s="41" t="s">
        <v>1</v>
      </c>
      <c r="B2" s="41"/>
      <c r="C2" s="41"/>
      <c r="D2" s="41"/>
      <c r="E2" s="41"/>
      <c r="F2" s="41"/>
      <c r="G2" s="41"/>
      <c r="H2" s="41"/>
      <c r="I2" s="41"/>
      <c r="J2" s="41"/>
      <c r="K2" s="1"/>
      <c r="L2" s="2"/>
      <c r="M2" s="3"/>
      <c r="N2" s="2"/>
      <c r="O2" s="1"/>
      <c r="P2" s="2"/>
      <c r="Q2" s="1"/>
      <c r="R2" s="2"/>
      <c r="T2" s="2"/>
      <c r="U2" s="1"/>
      <c r="V2" s="2"/>
      <c r="W2" s="1"/>
      <c r="Y2" s="1"/>
      <c r="Z2" s="4"/>
      <c r="AA2" s="4"/>
      <c r="AB2" s="4"/>
      <c r="AC2" s="5"/>
      <c r="AD2" s="5"/>
      <c r="AE2" s="6"/>
      <c r="AF2" s="5"/>
      <c r="AG2" s="4"/>
      <c r="AH2" s="4"/>
      <c r="AI2" s="5"/>
      <c r="AJ2" s="5"/>
      <c r="AK2" s="6"/>
      <c r="AL2" s="5"/>
      <c r="AM2" s="7"/>
      <c r="AN2" s="7"/>
      <c r="AS2" s="7"/>
      <c r="AT2" s="7"/>
      <c r="AY2" s="7"/>
      <c r="AZ2" s="7"/>
      <c r="BC2" s="7"/>
    </row>
    <row r="3" spans="1:55" ht="15" customHeight="1">
      <c r="A3" s="8"/>
      <c r="B3" s="8"/>
      <c r="C3" s="8"/>
      <c r="D3" s="8"/>
      <c r="E3" s="8"/>
      <c r="F3" s="8"/>
      <c r="G3" s="8"/>
      <c r="H3" s="8"/>
      <c r="I3" s="8"/>
      <c r="J3" s="8"/>
      <c r="K3" s="1"/>
      <c r="L3" s="2"/>
      <c r="M3" s="3"/>
      <c r="N3" s="2"/>
      <c r="O3" s="1"/>
      <c r="P3" s="2"/>
      <c r="Q3" s="1"/>
      <c r="R3" s="2"/>
      <c r="T3" s="2"/>
      <c r="U3" s="1"/>
      <c r="V3" s="2"/>
      <c r="W3" s="1"/>
      <c r="Y3" s="1"/>
      <c r="Z3" s="4"/>
      <c r="AA3" s="4"/>
      <c r="AB3" s="4"/>
      <c r="AC3" s="5"/>
      <c r="AD3" s="5"/>
      <c r="AE3" s="6"/>
      <c r="AF3" s="5"/>
      <c r="AG3" s="4"/>
      <c r="AH3" s="4"/>
      <c r="AI3" s="5"/>
      <c r="AJ3" s="5"/>
      <c r="AK3" s="6"/>
      <c r="AL3" s="5"/>
      <c r="AM3" s="7"/>
      <c r="AN3" s="7"/>
      <c r="AS3" s="7"/>
      <c r="AT3" s="7"/>
      <c r="AY3" s="7"/>
      <c r="AZ3" s="7"/>
      <c r="BC3" s="7"/>
    </row>
    <row r="4" s="9" customFormat="1" ht="15" customHeight="1"/>
    <row r="5" spans="1:56" s="14" customFormat="1" ht="38.25">
      <c r="A5" s="10" t="s">
        <v>2</v>
      </c>
      <c r="B5" s="11" t="s">
        <v>3</v>
      </c>
      <c r="C5" s="11" t="s">
        <v>4</v>
      </c>
      <c r="D5" s="10" t="s">
        <v>5</v>
      </c>
      <c r="E5" s="11" t="s">
        <v>6</v>
      </c>
      <c r="F5" s="11" t="s">
        <v>7</v>
      </c>
      <c r="G5" s="11" t="s">
        <v>8</v>
      </c>
      <c r="H5" s="11" t="s">
        <v>9</v>
      </c>
      <c r="I5" s="11" t="s">
        <v>10</v>
      </c>
      <c r="J5" s="11" t="s">
        <v>11</v>
      </c>
      <c r="K5" s="11" t="s">
        <v>12</v>
      </c>
      <c r="L5" s="11" t="s">
        <v>13</v>
      </c>
      <c r="M5" s="11" t="s">
        <v>14</v>
      </c>
      <c r="N5" s="11" t="s">
        <v>15</v>
      </c>
      <c r="O5" s="11" t="s">
        <v>16</v>
      </c>
      <c r="P5" s="11" t="s">
        <v>17</v>
      </c>
      <c r="Q5" s="11" t="s">
        <v>18</v>
      </c>
      <c r="R5" s="11" t="s">
        <v>19</v>
      </c>
      <c r="S5" s="11" t="s">
        <v>20</v>
      </c>
      <c r="T5" s="11" t="s">
        <v>21</v>
      </c>
      <c r="U5" s="12" t="s">
        <v>22</v>
      </c>
      <c r="V5" s="12" t="s">
        <v>23</v>
      </c>
      <c r="W5" s="13" t="s">
        <v>24</v>
      </c>
      <c r="X5" s="10" t="s">
        <v>25</v>
      </c>
      <c r="Y5" s="10" t="s">
        <v>26</v>
      </c>
      <c r="Z5" s="13" t="s">
        <v>27</v>
      </c>
      <c r="AA5" s="13" t="s">
        <v>28</v>
      </c>
      <c r="AB5" s="13" t="s">
        <v>29</v>
      </c>
      <c r="AC5" s="13" t="s">
        <v>30</v>
      </c>
      <c r="AD5" s="10" t="s">
        <v>31</v>
      </c>
      <c r="AE5" s="13" t="s">
        <v>32</v>
      </c>
      <c r="AF5" s="10" t="s">
        <v>33</v>
      </c>
      <c r="AG5" s="13" t="s">
        <v>34</v>
      </c>
      <c r="AH5" s="13" t="s">
        <v>35</v>
      </c>
      <c r="AI5" s="13" t="s">
        <v>36</v>
      </c>
      <c r="AJ5" s="10" t="s">
        <v>31</v>
      </c>
      <c r="AK5" s="13" t="s">
        <v>32</v>
      </c>
      <c r="AL5" s="10" t="s">
        <v>37</v>
      </c>
      <c r="AM5" s="13" t="s">
        <v>38</v>
      </c>
      <c r="AN5" s="13" t="s">
        <v>39</v>
      </c>
      <c r="AO5" s="13" t="s">
        <v>40</v>
      </c>
      <c r="AP5" s="10" t="s">
        <v>31</v>
      </c>
      <c r="AQ5" s="13" t="s">
        <v>32</v>
      </c>
      <c r="AR5" s="10" t="s">
        <v>41</v>
      </c>
      <c r="AS5" s="13" t="s">
        <v>42</v>
      </c>
      <c r="AT5" s="13" t="s">
        <v>43</v>
      </c>
      <c r="AU5" s="13" t="s">
        <v>44</v>
      </c>
      <c r="AV5" s="10" t="s">
        <v>31</v>
      </c>
      <c r="AW5" s="13" t="s">
        <v>32</v>
      </c>
      <c r="AX5" s="10" t="s">
        <v>45</v>
      </c>
      <c r="AY5" s="13" t="s">
        <v>46</v>
      </c>
      <c r="AZ5" s="13" t="s">
        <v>47</v>
      </c>
      <c r="BA5" s="13" t="s">
        <v>48</v>
      </c>
      <c r="BB5" s="10" t="s">
        <v>31</v>
      </c>
      <c r="BC5" s="13" t="s">
        <v>32</v>
      </c>
      <c r="BD5" s="10" t="s">
        <v>49</v>
      </c>
    </row>
    <row r="6" spans="1:56" s="20" customFormat="1" ht="16.5" customHeight="1">
      <c r="A6" s="15">
        <v>3</v>
      </c>
      <c r="B6" s="16" t="s">
        <v>50</v>
      </c>
      <c r="C6" s="16" t="s">
        <v>51</v>
      </c>
      <c r="D6" s="15">
        <v>620</v>
      </c>
      <c r="E6" s="16" t="s">
        <v>52</v>
      </c>
      <c r="F6" s="16" t="s">
        <v>53</v>
      </c>
      <c r="G6" s="16" t="s">
        <v>54</v>
      </c>
      <c r="H6" s="16" t="s">
        <v>55</v>
      </c>
      <c r="I6" s="16" t="s">
        <v>56</v>
      </c>
      <c r="J6" s="16" t="s">
        <v>57</v>
      </c>
      <c r="K6" s="16" t="s">
        <v>58</v>
      </c>
      <c r="L6" s="15" t="s">
        <v>59</v>
      </c>
      <c r="M6" s="15" t="s">
        <v>60</v>
      </c>
      <c r="N6" s="15" t="s">
        <v>61</v>
      </c>
      <c r="O6" s="15" t="s">
        <v>62</v>
      </c>
      <c r="P6" s="16" t="s">
        <v>63</v>
      </c>
      <c r="Q6" s="16" t="s">
        <v>64</v>
      </c>
      <c r="R6" s="15" t="s">
        <v>65</v>
      </c>
      <c r="S6" s="15" t="s">
        <v>66</v>
      </c>
      <c r="T6" s="15" t="s">
        <v>67</v>
      </c>
      <c r="U6" s="17">
        <v>43831</v>
      </c>
      <c r="V6" s="17">
        <v>44196</v>
      </c>
      <c r="W6" s="18">
        <v>94</v>
      </c>
      <c r="X6" s="15">
        <v>2016</v>
      </c>
      <c r="Y6" s="16" t="s">
        <v>68</v>
      </c>
      <c r="Z6" s="19">
        <v>85</v>
      </c>
      <c r="AA6" s="19" t="s">
        <v>69</v>
      </c>
      <c r="AB6" s="21" t="s">
        <v>69</v>
      </c>
      <c r="AC6" s="42" t="s">
        <v>70</v>
      </c>
      <c r="AD6" s="42" t="s">
        <v>70</v>
      </c>
      <c r="AE6" s="42" t="s">
        <v>70</v>
      </c>
      <c r="AF6" s="43" t="s">
        <v>69</v>
      </c>
      <c r="AG6" s="15" t="s">
        <v>69</v>
      </c>
      <c r="AH6" s="15" t="s">
        <v>69</v>
      </c>
      <c r="AI6" s="16" t="s">
        <v>70</v>
      </c>
      <c r="AJ6" s="16" t="s">
        <v>70</v>
      </c>
      <c r="AK6" s="16" t="s">
        <v>70</v>
      </c>
      <c r="AL6" s="15" t="s">
        <v>69</v>
      </c>
      <c r="AM6" s="15" t="s">
        <v>69</v>
      </c>
      <c r="AN6" s="15" t="s">
        <v>69</v>
      </c>
      <c r="AO6" s="16" t="s">
        <v>70</v>
      </c>
      <c r="AP6" s="16" t="s">
        <v>70</v>
      </c>
      <c r="AQ6" s="16" t="s">
        <v>70</v>
      </c>
      <c r="AR6" s="15" t="s">
        <v>69</v>
      </c>
      <c r="AS6" s="15" t="s">
        <v>69</v>
      </c>
      <c r="AT6" s="15" t="s">
        <v>69</v>
      </c>
      <c r="AU6" s="16" t="s">
        <v>70</v>
      </c>
      <c r="AV6" s="16" t="s">
        <v>70</v>
      </c>
      <c r="AW6" s="16" t="s">
        <v>70</v>
      </c>
      <c r="AX6" s="15" t="s">
        <v>69</v>
      </c>
      <c r="AY6" s="18">
        <v>85</v>
      </c>
      <c r="AZ6" s="15" t="s">
        <v>69</v>
      </c>
      <c r="BA6" s="15" t="s">
        <v>69</v>
      </c>
      <c r="BB6" s="16" t="s">
        <v>71</v>
      </c>
      <c r="BC6" s="15" t="s">
        <v>69</v>
      </c>
      <c r="BD6" s="15" t="s">
        <v>69</v>
      </c>
    </row>
    <row r="7" spans="1:56" s="20" customFormat="1" ht="16.5" customHeight="1">
      <c r="A7" s="15">
        <v>3</v>
      </c>
      <c r="B7" s="16" t="s">
        <v>50</v>
      </c>
      <c r="C7" s="16" t="s">
        <v>51</v>
      </c>
      <c r="D7" s="15">
        <v>620</v>
      </c>
      <c r="E7" s="16" t="s">
        <v>52</v>
      </c>
      <c r="F7" s="16" t="s">
        <v>72</v>
      </c>
      <c r="G7" s="16" t="s">
        <v>73</v>
      </c>
      <c r="H7" s="16" t="s">
        <v>74</v>
      </c>
      <c r="I7" s="16" t="s">
        <v>75</v>
      </c>
      <c r="J7" s="16" t="s">
        <v>76</v>
      </c>
      <c r="K7" s="16" t="s">
        <v>77</v>
      </c>
      <c r="L7" s="15" t="s">
        <v>59</v>
      </c>
      <c r="M7" s="15" t="s">
        <v>60</v>
      </c>
      <c r="N7" s="15" t="s">
        <v>61</v>
      </c>
      <c r="O7" s="15" t="s">
        <v>62</v>
      </c>
      <c r="P7" s="16" t="s">
        <v>78</v>
      </c>
      <c r="Q7" s="16" t="s">
        <v>79</v>
      </c>
      <c r="R7" s="15" t="s">
        <v>65</v>
      </c>
      <c r="S7" s="15" t="s">
        <v>66</v>
      </c>
      <c r="T7" s="15" t="s">
        <v>67</v>
      </c>
      <c r="U7" s="17">
        <v>43831</v>
      </c>
      <c r="V7" s="17">
        <v>44196</v>
      </c>
      <c r="W7" s="15" t="s">
        <v>80</v>
      </c>
      <c r="X7" s="15">
        <v>2019</v>
      </c>
      <c r="Y7" s="16" t="s">
        <v>81</v>
      </c>
      <c r="Z7" s="19">
        <v>100</v>
      </c>
      <c r="AA7" s="19" t="s">
        <v>69</v>
      </c>
      <c r="AB7" s="21" t="s">
        <v>69</v>
      </c>
      <c r="AC7" s="42" t="s">
        <v>70</v>
      </c>
      <c r="AD7" s="42" t="s">
        <v>70</v>
      </c>
      <c r="AE7" s="42" t="s">
        <v>70</v>
      </c>
      <c r="AF7" s="43" t="s">
        <v>69</v>
      </c>
      <c r="AG7" s="15" t="s">
        <v>69</v>
      </c>
      <c r="AH7" s="15" t="s">
        <v>69</v>
      </c>
      <c r="AI7" s="16" t="s">
        <v>70</v>
      </c>
      <c r="AJ7" s="16" t="s">
        <v>70</v>
      </c>
      <c r="AK7" s="16" t="s">
        <v>70</v>
      </c>
      <c r="AL7" s="15" t="s">
        <v>69</v>
      </c>
      <c r="AM7" s="15" t="s">
        <v>69</v>
      </c>
      <c r="AN7" s="15" t="s">
        <v>69</v>
      </c>
      <c r="AO7" s="16" t="s">
        <v>70</v>
      </c>
      <c r="AP7" s="16" t="s">
        <v>70</v>
      </c>
      <c r="AQ7" s="16" t="s">
        <v>70</v>
      </c>
      <c r="AR7" s="15" t="s">
        <v>69</v>
      </c>
      <c r="AS7" s="15" t="s">
        <v>69</v>
      </c>
      <c r="AT7" s="15" t="s">
        <v>69</v>
      </c>
      <c r="AU7" s="16" t="s">
        <v>70</v>
      </c>
      <c r="AV7" s="16" t="s">
        <v>70</v>
      </c>
      <c r="AW7" s="16" t="s">
        <v>70</v>
      </c>
      <c r="AX7" s="15" t="s">
        <v>69</v>
      </c>
      <c r="AY7" s="18">
        <v>100</v>
      </c>
      <c r="AZ7" s="15" t="s">
        <v>69</v>
      </c>
      <c r="BA7" s="15" t="s">
        <v>69</v>
      </c>
      <c r="BB7" s="16" t="s">
        <v>71</v>
      </c>
      <c r="BC7" s="15" t="s">
        <v>69</v>
      </c>
      <c r="BD7" s="15" t="s">
        <v>69</v>
      </c>
    </row>
    <row r="8" spans="1:56" s="20" customFormat="1" ht="16.5" customHeight="1">
      <c r="A8" s="15">
        <v>3</v>
      </c>
      <c r="B8" s="16" t="s">
        <v>50</v>
      </c>
      <c r="C8" s="16" t="s">
        <v>51</v>
      </c>
      <c r="D8" s="15">
        <v>620</v>
      </c>
      <c r="E8" s="16" t="s">
        <v>52</v>
      </c>
      <c r="F8" s="16" t="s">
        <v>82</v>
      </c>
      <c r="G8" s="16" t="s">
        <v>83</v>
      </c>
      <c r="H8" s="16" t="s">
        <v>84</v>
      </c>
      <c r="I8" s="16" t="s">
        <v>85</v>
      </c>
      <c r="J8" s="16" t="s">
        <v>86</v>
      </c>
      <c r="K8" s="16" t="s">
        <v>87</v>
      </c>
      <c r="L8" s="15" t="s">
        <v>88</v>
      </c>
      <c r="M8" s="15" t="s">
        <v>60</v>
      </c>
      <c r="N8" s="15" t="s">
        <v>61</v>
      </c>
      <c r="O8" s="15" t="s">
        <v>62</v>
      </c>
      <c r="P8" s="16" t="s">
        <v>89</v>
      </c>
      <c r="Q8" s="16" t="s">
        <v>90</v>
      </c>
      <c r="R8" s="15" t="s">
        <v>65</v>
      </c>
      <c r="S8" s="15" t="s">
        <v>66</v>
      </c>
      <c r="T8" s="15" t="s">
        <v>67</v>
      </c>
      <c r="U8" s="17">
        <v>43831</v>
      </c>
      <c r="V8" s="17">
        <v>44196</v>
      </c>
      <c r="W8" s="15" t="s">
        <v>80</v>
      </c>
      <c r="X8" s="15">
        <v>2019</v>
      </c>
      <c r="Y8" s="16" t="s">
        <v>81</v>
      </c>
      <c r="Z8" s="21">
        <v>100</v>
      </c>
      <c r="AA8" s="21" t="s">
        <v>69</v>
      </c>
      <c r="AB8" s="21" t="s">
        <v>69</v>
      </c>
      <c r="AC8" s="42" t="s">
        <v>70</v>
      </c>
      <c r="AD8" s="42" t="s">
        <v>70</v>
      </c>
      <c r="AE8" s="42" t="s">
        <v>70</v>
      </c>
      <c r="AF8" s="43" t="s">
        <v>69</v>
      </c>
      <c r="AG8" s="18">
        <v>100</v>
      </c>
      <c r="AH8" s="18" t="s">
        <v>69</v>
      </c>
      <c r="AI8" s="18" t="s">
        <v>69</v>
      </c>
      <c r="AJ8" s="16" t="s">
        <v>71</v>
      </c>
      <c r="AK8" s="18" t="s">
        <v>69</v>
      </c>
      <c r="AL8" s="18" t="s">
        <v>69</v>
      </c>
      <c r="AM8" s="15" t="s">
        <v>69</v>
      </c>
      <c r="AN8" s="15" t="s">
        <v>69</v>
      </c>
      <c r="AO8" s="16" t="s">
        <v>70</v>
      </c>
      <c r="AP8" s="16" t="s">
        <v>70</v>
      </c>
      <c r="AQ8" s="16" t="s">
        <v>70</v>
      </c>
      <c r="AR8" s="15" t="s">
        <v>69</v>
      </c>
      <c r="AS8" s="18">
        <v>100</v>
      </c>
      <c r="AT8" s="15" t="s">
        <v>69</v>
      </c>
      <c r="AU8" s="15" t="s">
        <v>69</v>
      </c>
      <c r="AV8" s="16" t="s">
        <v>71</v>
      </c>
      <c r="AW8" s="15" t="s">
        <v>69</v>
      </c>
      <c r="AX8" s="15" t="s">
        <v>69</v>
      </c>
      <c r="AY8" s="18">
        <v>100</v>
      </c>
      <c r="AZ8" s="15" t="s">
        <v>69</v>
      </c>
      <c r="BA8" s="15" t="s">
        <v>69</v>
      </c>
      <c r="BB8" s="16" t="s">
        <v>71</v>
      </c>
      <c r="BC8" s="15" t="s">
        <v>69</v>
      </c>
      <c r="BD8" s="15" t="s">
        <v>69</v>
      </c>
    </row>
    <row r="9" spans="1:56" s="20" customFormat="1" ht="16.5" customHeight="1">
      <c r="A9" s="15">
        <v>3</v>
      </c>
      <c r="B9" s="16" t="s">
        <v>50</v>
      </c>
      <c r="C9" s="16" t="s">
        <v>51</v>
      </c>
      <c r="D9" s="15">
        <v>620</v>
      </c>
      <c r="E9" s="16" t="s">
        <v>52</v>
      </c>
      <c r="F9" s="16" t="s">
        <v>91</v>
      </c>
      <c r="G9" s="16" t="s">
        <v>83</v>
      </c>
      <c r="H9" s="16" t="s">
        <v>92</v>
      </c>
      <c r="I9" s="16" t="s">
        <v>93</v>
      </c>
      <c r="J9" s="16" t="s">
        <v>94</v>
      </c>
      <c r="K9" s="16" t="s">
        <v>95</v>
      </c>
      <c r="L9" s="15" t="s">
        <v>88</v>
      </c>
      <c r="M9" s="15" t="s">
        <v>60</v>
      </c>
      <c r="N9" s="15" t="s">
        <v>61</v>
      </c>
      <c r="O9" s="15" t="s">
        <v>62</v>
      </c>
      <c r="P9" s="16" t="s">
        <v>96</v>
      </c>
      <c r="Q9" s="16" t="s">
        <v>97</v>
      </c>
      <c r="R9" s="15" t="s">
        <v>65</v>
      </c>
      <c r="S9" s="15" t="s">
        <v>66</v>
      </c>
      <c r="T9" s="15" t="s">
        <v>67</v>
      </c>
      <c r="U9" s="17">
        <v>43831</v>
      </c>
      <c r="V9" s="17">
        <v>44196</v>
      </c>
      <c r="W9" s="18">
        <v>100</v>
      </c>
      <c r="X9" s="15">
        <v>2017</v>
      </c>
      <c r="Y9" s="22">
        <v>0</v>
      </c>
      <c r="Z9" s="21">
        <v>100</v>
      </c>
      <c r="AA9" s="21" t="s">
        <v>69</v>
      </c>
      <c r="AB9" s="21" t="s">
        <v>69</v>
      </c>
      <c r="AC9" s="42" t="s">
        <v>70</v>
      </c>
      <c r="AD9" s="42" t="s">
        <v>70</v>
      </c>
      <c r="AE9" s="42" t="s">
        <v>70</v>
      </c>
      <c r="AF9" s="43" t="s">
        <v>69</v>
      </c>
      <c r="AG9" s="18">
        <v>100</v>
      </c>
      <c r="AH9" s="18" t="s">
        <v>69</v>
      </c>
      <c r="AI9" s="18" t="s">
        <v>69</v>
      </c>
      <c r="AJ9" s="16" t="s">
        <v>71</v>
      </c>
      <c r="AK9" s="18" t="s">
        <v>69</v>
      </c>
      <c r="AL9" s="18" t="s">
        <v>69</v>
      </c>
      <c r="AM9" s="15" t="s">
        <v>69</v>
      </c>
      <c r="AN9" s="15" t="s">
        <v>69</v>
      </c>
      <c r="AO9" s="16" t="s">
        <v>70</v>
      </c>
      <c r="AP9" s="16" t="s">
        <v>70</v>
      </c>
      <c r="AQ9" s="16" t="s">
        <v>70</v>
      </c>
      <c r="AR9" s="15" t="s">
        <v>69</v>
      </c>
      <c r="AS9" s="18">
        <v>100</v>
      </c>
      <c r="AT9" s="15" t="s">
        <v>69</v>
      </c>
      <c r="AU9" s="15" t="s">
        <v>69</v>
      </c>
      <c r="AV9" s="16" t="s">
        <v>71</v>
      </c>
      <c r="AW9" s="15" t="s">
        <v>69</v>
      </c>
      <c r="AX9" s="15" t="s">
        <v>69</v>
      </c>
      <c r="AY9" s="18">
        <v>100</v>
      </c>
      <c r="AZ9" s="15" t="s">
        <v>69</v>
      </c>
      <c r="BA9" s="15" t="s">
        <v>69</v>
      </c>
      <c r="BB9" s="16" t="s">
        <v>71</v>
      </c>
      <c r="BC9" s="15" t="s">
        <v>69</v>
      </c>
      <c r="BD9" s="15" t="s">
        <v>69</v>
      </c>
    </row>
    <row r="10" spans="1:56" s="20" customFormat="1" ht="16.5" customHeight="1">
      <c r="A10" s="15">
        <v>3</v>
      </c>
      <c r="B10" s="16" t="s">
        <v>50</v>
      </c>
      <c r="C10" s="16" t="s">
        <v>51</v>
      </c>
      <c r="D10" s="15">
        <v>620</v>
      </c>
      <c r="E10" s="16" t="s">
        <v>52</v>
      </c>
      <c r="F10" s="16" t="s">
        <v>98</v>
      </c>
      <c r="G10" s="16" t="s">
        <v>99</v>
      </c>
      <c r="H10" s="16" t="s">
        <v>100</v>
      </c>
      <c r="I10" s="16" t="s">
        <v>101</v>
      </c>
      <c r="J10" s="16" t="s">
        <v>102</v>
      </c>
      <c r="K10" s="16" t="s">
        <v>103</v>
      </c>
      <c r="L10" s="15" t="s">
        <v>88</v>
      </c>
      <c r="M10" s="15" t="s">
        <v>60</v>
      </c>
      <c r="N10" s="15" t="s">
        <v>61</v>
      </c>
      <c r="O10" s="15" t="s">
        <v>104</v>
      </c>
      <c r="P10" s="16" t="s">
        <v>105</v>
      </c>
      <c r="Q10" s="16" t="s">
        <v>106</v>
      </c>
      <c r="R10" s="15" t="s">
        <v>65</v>
      </c>
      <c r="S10" s="15" t="s">
        <v>66</v>
      </c>
      <c r="T10" s="15" t="s">
        <v>67</v>
      </c>
      <c r="U10" s="17">
        <v>43831</v>
      </c>
      <c r="V10" s="17">
        <v>44196</v>
      </c>
      <c r="W10" s="15" t="s">
        <v>80</v>
      </c>
      <c r="X10" s="15">
        <v>2019</v>
      </c>
      <c r="Y10" s="16" t="s">
        <v>81</v>
      </c>
      <c r="Z10" s="21">
        <v>100</v>
      </c>
      <c r="AA10" s="21" t="s">
        <v>69</v>
      </c>
      <c r="AB10" s="21" t="s">
        <v>69</v>
      </c>
      <c r="AC10" s="42" t="s">
        <v>70</v>
      </c>
      <c r="AD10" s="42" t="s">
        <v>70</v>
      </c>
      <c r="AE10" s="42" t="s">
        <v>70</v>
      </c>
      <c r="AF10" s="43" t="s">
        <v>69</v>
      </c>
      <c r="AG10" s="18">
        <v>100</v>
      </c>
      <c r="AH10" s="18" t="s">
        <v>69</v>
      </c>
      <c r="AI10" s="18" t="s">
        <v>69</v>
      </c>
      <c r="AJ10" s="16" t="s">
        <v>71</v>
      </c>
      <c r="AK10" s="18" t="s">
        <v>69</v>
      </c>
      <c r="AL10" s="18" t="s">
        <v>69</v>
      </c>
      <c r="AM10" s="15" t="s">
        <v>69</v>
      </c>
      <c r="AN10" s="15" t="s">
        <v>69</v>
      </c>
      <c r="AO10" s="16" t="s">
        <v>70</v>
      </c>
      <c r="AP10" s="16" t="s">
        <v>70</v>
      </c>
      <c r="AQ10" s="16" t="s">
        <v>70</v>
      </c>
      <c r="AR10" s="15" t="s">
        <v>69</v>
      </c>
      <c r="AS10" s="18">
        <v>100</v>
      </c>
      <c r="AT10" s="15" t="s">
        <v>69</v>
      </c>
      <c r="AU10" s="15" t="s">
        <v>69</v>
      </c>
      <c r="AV10" s="16" t="s">
        <v>71</v>
      </c>
      <c r="AW10" s="15" t="s">
        <v>69</v>
      </c>
      <c r="AX10" s="15" t="s">
        <v>69</v>
      </c>
      <c r="AY10" s="18">
        <v>100</v>
      </c>
      <c r="AZ10" s="15" t="s">
        <v>69</v>
      </c>
      <c r="BA10" s="15" t="s">
        <v>69</v>
      </c>
      <c r="BB10" s="16" t="s">
        <v>71</v>
      </c>
      <c r="BC10" s="15" t="s">
        <v>69</v>
      </c>
      <c r="BD10" s="15" t="s">
        <v>69</v>
      </c>
    </row>
    <row r="11" spans="1:56" s="20" customFormat="1" ht="16.5" customHeight="1">
      <c r="A11" s="15">
        <v>3</v>
      </c>
      <c r="B11" s="16" t="s">
        <v>50</v>
      </c>
      <c r="C11" s="16" t="s">
        <v>51</v>
      </c>
      <c r="D11" s="15">
        <v>620</v>
      </c>
      <c r="E11" s="16" t="s">
        <v>52</v>
      </c>
      <c r="F11" s="16" t="s">
        <v>107</v>
      </c>
      <c r="G11" s="16" t="s">
        <v>99</v>
      </c>
      <c r="H11" s="16" t="s">
        <v>108</v>
      </c>
      <c r="I11" s="16" t="s">
        <v>109</v>
      </c>
      <c r="J11" s="16" t="s">
        <v>110</v>
      </c>
      <c r="K11" s="16" t="s">
        <v>111</v>
      </c>
      <c r="L11" s="15" t="s">
        <v>88</v>
      </c>
      <c r="M11" s="15" t="s">
        <v>60</v>
      </c>
      <c r="N11" s="15" t="s">
        <v>61</v>
      </c>
      <c r="O11" s="15" t="s">
        <v>104</v>
      </c>
      <c r="P11" s="16" t="s">
        <v>112</v>
      </c>
      <c r="Q11" s="16" t="s">
        <v>113</v>
      </c>
      <c r="R11" s="15" t="s">
        <v>65</v>
      </c>
      <c r="S11" s="15" t="s">
        <v>66</v>
      </c>
      <c r="T11" s="15" t="s">
        <v>67</v>
      </c>
      <c r="U11" s="17">
        <v>43831</v>
      </c>
      <c r="V11" s="17">
        <v>44196</v>
      </c>
      <c r="W11" s="15" t="s">
        <v>80</v>
      </c>
      <c r="X11" s="15">
        <v>2019</v>
      </c>
      <c r="Y11" s="16" t="s">
        <v>81</v>
      </c>
      <c r="Z11" s="21">
        <v>100</v>
      </c>
      <c r="AA11" s="21" t="s">
        <v>69</v>
      </c>
      <c r="AB11" s="21" t="s">
        <v>69</v>
      </c>
      <c r="AC11" s="42" t="s">
        <v>70</v>
      </c>
      <c r="AD11" s="42" t="s">
        <v>70</v>
      </c>
      <c r="AE11" s="42" t="s">
        <v>70</v>
      </c>
      <c r="AF11" s="43" t="s">
        <v>69</v>
      </c>
      <c r="AG11" s="18">
        <v>100</v>
      </c>
      <c r="AH11" s="18" t="s">
        <v>69</v>
      </c>
      <c r="AI11" s="18" t="s">
        <v>69</v>
      </c>
      <c r="AJ11" s="16" t="s">
        <v>71</v>
      </c>
      <c r="AK11" s="18" t="s">
        <v>69</v>
      </c>
      <c r="AL11" s="18" t="s">
        <v>69</v>
      </c>
      <c r="AM11" s="15" t="s">
        <v>69</v>
      </c>
      <c r="AN11" s="15" t="s">
        <v>69</v>
      </c>
      <c r="AO11" s="16" t="s">
        <v>70</v>
      </c>
      <c r="AP11" s="16" t="s">
        <v>70</v>
      </c>
      <c r="AQ11" s="16" t="s">
        <v>70</v>
      </c>
      <c r="AR11" s="15" t="s">
        <v>69</v>
      </c>
      <c r="AS11" s="18">
        <v>100</v>
      </c>
      <c r="AT11" s="15" t="s">
        <v>69</v>
      </c>
      <c r="AU11" s="15" t="s">
        <v>69</v>
      </c>
      <c r="AV11" s="16" t="s">
        <v>71</v>
      </c>
      <c r="AW11" s="15" t="s">
        <v>69</v>
      </c>
      <c r="AX11" s="15" t="s">
        <v>69</v>
      </c>
      <c r="AY11" s="18">
        <v>100</v>
      </c>
      <c r="AZ11" s="15" t="s">
        <v>69</v>
      </c>
      <c r="BA11" s="15" t="s">
        <v>69</v>
      </c>
      <c r="BB11" s="16" t="s">
        <v>71</v>
      </c>
      <c r="BC11" s="15" t="s">
        <v>69</v>
      </c>
      <c r="BD11" s="15" t="s">
        <v>69</v>
      </c>
    </row>
    <row r="12" spans="1:56" s="20" customFormat="1" ht="16.5" customHeight="1">
      <c r="A12" s="15">
        <v>3</v>
      </c>
      <c r="B12" s="16" t="s">
        <v>50</v>
      </c>
      <c r="C12" s="16" t="s">
        <v>51</v>
      </c>
      <c r="D12" s="15">
        <v>620</v>
      </c>
      <c r="E12" s="16" t="s">
        <v>52</v>
      </c>
      <c r="F12" s="16" t="s">
        <v>114</v>
      </c>
      <c r="G12" s="16" t="s">
        <v>99</v>
      </c>
      <c r="H12" s="16" t="s">
        <v>115</v>
      </c>
      <c r="I12" s="16" t="s">
        <v>116</v>
      </c>
      <c r="J12" s="16" t="s">
        <v>117</v>
      </c>
      <c r="K12" s="16" t="s">
        <v>118</v>
      </c>
      <c r="L12" s="15" t="s">
        <v>88</v>
      </c>
      <c r="M12" s="15" t="s">
        <v>60</v>
      </c>
      <c r="N12" s="15" t="s">
        <v>61</v>
      </c>
      <c r="O12" s="15" t="s">
        <v>104</v>
      </c>
      <c r="P12" s="16" t="s">
        <v>119</v>
      </c>
      <c r="Q12" s="16" t="s">
        <v>120</v>
      </c>
      <c r="R12" s="15" t="s">
        <v>65</v>
      </c>
      <c r="S12" s="15" t="s">
        <v>66</v>
      </c>
      <c r="T12" s="15" t="s">
        <v>67</v>
      </c>
      <c r="U12" s="17">
        <v>43831</v>
      </c>
      <c r="V12" s="17">
        <v>44196</v>
      </c>
      <c r="W12" s="15" t="s">
        <v>80</v>
      </c>
      <c r="X12" s="15">
        <v>2019</v>
      </c>
      <c r="Y12" s="16" t="s">
        <v>81</v>
      </c>
      <c r="Z12" s="21">
        <v>100</v>
      </c>
      <c r="AA12" s="21" t="s">
        <v>69</v>
      </c>
      <c r="AB12" s="21" t="s">
        <v>69</v>
      </c>
      <c r="AC12" s="42" t="s">
        <v>70</v>
      </c>
      <c r="AD12" s="42" t="s">
        <v>70</v>
      </c>
      <c r="AE12" s="42" t="s">
        <v>70</v>
      </c>
      <c r="AF12" s="43" t="s">
        <v>69</v>
      </c>
      <c r="AG12" s="18">
        <v>100</v>
      </c>
      <c r="AH12" s="18" t="s">
        <v>69</v>
      </c>
      <c r="AI12" s="18" t="s">
        <v>69</v>
      </c>
      <c r="AJ12" s="16" t="s">
        <v>71</v>
      </c>
      <c r="AK12" s="18" t="s">
        <v>69</v>
      </c>
      <c r="AL12" s="18" t="s">
        <v>69</v>
      </c>
      <c r="AM12" s="15" t="s">
        <v>69</v>
      </c>
      <c r="AN12" s="15" t="s">
        <v>69</v>
      </c>
      <c r="AO12" s="16" t="s">
        <v>70</v>
      </c>
      <c r="AP12" s="16" t="s">
        <v>70</v>
      </c>
      <c r="AQ12" s="16" t="s">
        <v>70</v>
      </c>
      <c r="AR12" s="15" t="s">
        <v>69</v>
      </c>
      <c r="AS12" s="18">
        <v>100</v>
      </c>
      <c r="AT12" s="15" t="s">
        <v>69</v>
      </c>
      <c r="AU12" s="15" t="s">
        <v>69</v>
      </c>
      <c r="AV12" s="16" t="s">
        <v>71</v>
      </c>
      <c r="AW12" s="15" t="s">
        <v>69</v>
      </c>
      <c r="AX12" s="15" t="s">
        <v>69</v>
      </c>
      <c r="AY12" s="18">
        <v>100</v>
      </c>
      <c r="AZ12" s="15" t="s">
        <v>69</v>
      </c>
      <c r="BA12" s="15" t="s">
        <v>69</v>
      </c>
      <c r="BB12" s="16" t="s">
        <v>71</v>
      </c>
      <c r="BC12" s="15" t="s">
        <v>69</v>
      </c>
      <c r="BD12" s="15" t="s">
        <v>69</v>
      </c>
    </row>
    <row r="13" spans="1:56" s="20" customFormat="1" ht="16.5" customHeight="1">
      <c r="A13" s="15">
        <v>3</v>
      </c>
      <c r="B13" s="16" t="s">
        <v>50</v>
      </c>
      <c r="C13" s="16" t="s">
        <v>51</v>
      </c>
      <c r="D13" s="15">
        <v>620</v>
      </c>
      <c r="E13" s="16" t="s">
        <v>52</v>
      </c>
      <c r="F13" s="16" t="s">
        <v>121</v>
      </c>
      <c r="G13" s="16" t="s">
        <v>99</v>
      </c>
      <c r="H13" s="16" t="s">
        <v>122</v>
      </c>
      <c r="I13" s="16" t="s">
        <v>123</v>
      </c>
      <c r="J13" s="16" t="s">
        <v>124</v>
      </c>
      <c r="K13" s="16" t="s">
        <v>125</v>
      </c>
      <c r="L13" s="15" t="s">
        <v>88</v>
      </c>
      <c r="M13" s="15" t="s">
        <v>60</v>
      </c>
      <c r="N13" s="15" t="s">
        <v>61</v>
      </c>
      <c r="O13" s="15" t="s">
        <v>104</v>
      </c>
      <c r="P13" s="16" t="s">
        <v>126</v>
      </c>
      <c r="Q13" s="16" t="s">
        <v>127</v>
      </c>
      <c r="R13" s="15" t="s">
        <v>65</v>
      </c>
      <c r="S13" s="15" t="s">
        <v>66</v>
      </c>
      <c r="T13" s="15" t="s">
        <v>67</v>
      </c>
      <c r="U13" s="17">
        <v>43831</v>
      </c>
      <c r="V13" s="17">
        <v>44196</v>
      </c>
      <c r="W13" s="18">
        <v>100</v>
      </c>
      <c r="X13" s="15">
        <v>2017</v>
      </c>
      <c r="Y13" s="22">
        <v>0</v>
      </c>
      <c r="Z13" s="21">
        <v>100</v>
      </c>
      <c r="AA13" s="21" t="s">
        <v>69</v>
      </c>
      <c r="AB13" s="21" t="s">
        <v>69</v>
      </c>
      <c r="AC13" s="42" t="s">
        <v>70</v>
      </c>
      <c r="AD13" s="42" t="s">
        <v>70</v>
      </c>
      <c r="AE13" s="42" t="s">
        <v>70</v>
      </c>
      <c r="AF13" s="43" t="s">
        <v>69</v>
      </c>
      <c r="AG13" s="18">
        <v>100</v>
      </c>
      <c r="AH13" s="18" t="s">
        <v>69</v>
      </c>
      <c r="AI13" s="18" t="s">
        <v>69</v>
      </c>
      <c r="AJ13" s="16" t="s">
        <v>71</v>
      </c>
      <c r="AK13" s="18" t="s">
        <v>69</v>
      </c>
      <c r="AL13" s="18" t="s">
        <v>69</v>
      </c>
      <c r="AM13" s="15" t="s">
        <v>69</v>
      </c>
      <c r="AN13" s="15" t="s">
        <v>69</v>
      </c>
      <c r="AO13" s="16" t="s">
        <v>70</v>
      </c>
      <c r="AP13" s="16" t="s">
        <v>70</v>
      </c>
      <c r="AQ13" s="16" t="s">
        <v>70</v>
      </c>
      <c r="AR13" s="15" t="s">
        <v>69</v>
      </c>
      <c r="AS13" s="18">
        <v>100</v>
      </c>
      <c r="AT13" s="15" t="s">
        <v>69</v>
      </c>
      <c r="AU13" s="15" t="s">
        <v>69</v>
      </c>
      <c r="AV13" s="16" t="s">
        <v>71</v>
      </c>
      <c r="AW13" s="15" t="s">
        <v>69</v>
      </c>
      <c r="AX13" s="15" t="s">
        <v>69</v>
      </c>
      <c r="AY13" s="18">
        <v>100</v>
      </c>
      <c r="AZ13" s="15" t="s">
        <v>69</v>
      </c>
      <c r="BA13" s="15" t="s">
        <v>69</v>
      </c>
      <c r="BB13" s="16" t="s">
        <v>71</v>
      </c>
      <c r="BC13" s="15" t="s">
        <v>69</v>
      </c>
      <c r="BD13" s="15" t="s">
        <v>69</v>
      </c>
    </row>
    <row r="14" spans="1:56" s="20" customFormat="1" ht="16.5" customHeight="1">
      <c r="A14" s="15">
        <v>3</v>
      </c>
      <c r="B14" s="16" t="s">
        <v>50</v>
      </c>
      <c r="C14" s="16" t="s">
        <v>51</v>
      </c>
      <c r="D14" s="15">
        <v>620</v>
      </c>
      <c r="E14" s="16" t="s">
        <v>52</v>
      </c>
      <c r="F14" s="16" t="s">
        <v>128</v>
      </c>
      <c r="G14" s="16" t="s">
        <v>99</v>
      </c>
      <c r="H14" s="16" t="s">
        <v>129</v>
      </c>
      <c r="I14" s="16" t="s">
        <v>130</v>
      </c>
      <c r="J14" s="16" t="s">
        <v>131</v>
      </c>
      <c r="K14" s="16" t="s">
        <v>132</v>
      </c>
      <c r="L14" s="15" t="s">
        <v>88</v>
      </c>
      <c r="M14" s="15" t="s">
        <v>60</v>
      </c>
      <c r="N14" s="15" t="s">
        <v>61</v>
      </c>
      <c r="O14" s="15" t="s">
        <v>104</v>
      </c>
      <c r="P14" s="16" t="s">
        <v>133</v>
      </c>
      <c r="Q14" s="16" t="s">
        <v>134</v>
      </c>
      <c r="R14" s="15" t="s">
        <v>65</v>
      </c>
      <c r="S14" s="15" t="s">
        <v>66</v>
      </c>
      <c r="T14" s="15" t="s">
        <v>67</v>
      </c>
      <c r="U14" s="17">
        <v>43831</v>
      </c>
      <c r="V14" s="17">
        <v>44196</v>
      </c>
      <c r="W14" s="15" t="s">
        <v>80</v>
      </c>
      <c r="X14" s="15">
        <v>2019</v>
      </c>
      <c r="Y14" s="16" t="s">
        <v>81</v>
      </c>
      <c r="Z14" s="21">
        <v>100</v>
      </c>
      <c r="AA14" s="21" t="s">
        <v>69</v>
      </c>
      <c r="AB14" s="21" t="s">
        <v>69</v>
      </c>
      <c r="AC14" s="42" t="s">
        <v>70</v>
      </c>
      <c r="AD14" s="42" t="s">
        <v>70</v>
      </c>
      <c r="AE14" s="42" t="s">
        <v>70</v>
      </c>
      <c r="AF14" s="43" t="s">
        <v>69</v>
      </c>
      <c r="AG14" s="18">
        <v>100</v>
      </c>
      <c r="AH14" s="18" t="s">
        <v>69</v>
      </c>
      <c r="AI14" s="18" t="s">
        <v>69</v>
      </c>
      <c r="AJ14" s="16" t="s">
        <v>71</v>
      </c>
      <c r="AK14" s="18" t="s">
        <v>69</v>
      </c>
      <c r="AL14" s="18" t="s">
        <v>69</v>
      </c>
      <c r="AM14" s="15" t="s">
        <v>69</v>
      </c>
      <c r="AN14" s="15" t="s">
        <v>69</v>
      </c>
      <c r="AO14" s="16" t="s">
        <v>70</v>
      </c>
      <c r="AP14" s="16" t="s">
        <v>70</v>
      </c>
      <c r="AQ14" s="16" t="s">
        <v>70</v>
      </c>
      <c r="AR14" s="15" t="s">
        <v>69</v>
      </c>
      <c r="AS14" s="18">
        <v>100</v>
      </c>
      <c r="AT14" s="15" t="s">
        <v>69</v>
      </c>
      <c r="AU14" s="15" t="s">
        <v>69</v>
      </c>
      <c r="AV14" s="16" t="s">
        <v>71</v>
      </c>
      <c r="AW14" s="15" t="s">
        <v>69</v>
      </c>
      <c r="AX14" s="15" t="s">
        <v>69</v>
      </c>
      <c r="AY14" s="18">
        <v>100</v>
      </c>
      <c r="AZ14" s="15" t="s">
        <v>69</v>
      </c>
      <c r="BA14" s="15" t="s">
        <v>69</v>
      </c>
      <c r="BB14" s="16" t="s">
        <v>71</v>
      </c>
      <c r="BC14" s="15" t="s">
        <v>69</v>
      </c>
      <c r="BD14" s="15" t="s">
        <v>69</v>
      </c>
    </row>
    <row r="15" spans="1:56" s="20" customFormat="1" ht="16.5" customHeight="1">
      <c r="A15" s="15">
        <v>3</v>
      </c>
      <c r="B15" s="16" t="s">
        <v>50</v>
      </c>
      <c r="C15" s="16" t="s">
        <v>51</v>
      </c>
      <c r="D15" s="15">
        <v>620</v>
      </c>
      <c r="E15" s="16" t="s">
        <v>52</v>
      </c>
      <c r="F15" s="16" t="s">
        <v>135</v>
      </c>
      <c r="G15" s="16" t="s">
        <v>99</v>
      </c>
      <c r="H15" s="16" t="s">
        <v>136</v>
      </c>
      <c r="I15" s="16" t="s">
        <v>137</v>
      </c>
      <c r="J15" s="16" t="s">
        <v>138</v>
      </c>
      <c r="K15" s="16" t="s">
        <v>139</v>
      </c>
      <c r="L15" s="15" t="s">
        <v>88</v>
      </c>
      <c r="M15" s="15" t="s">
        <v>60</v>
      </c>
      <c r="N15" s="15" t="s">
        <v>61</v>
      </c>
      <c r="O15" s="15" t="s">
        <v>104</v>
      </c>
      <c r="P15" s="16" t="s">
        <v>140</v>
      </c>
      <c r="Q15" s="16" t="s">
        <v>141</v>
      </c>
      <c r="R15" s="15" t="s">
        <v>65</v>
      </c>
      <c r="S15" s="15" t="s">
        <v>66</v>
      </c>
      <c r="T15" s="15" t="s">
        <v>67</v>
      </c>
      <c r="U15" s="17">
        <v>43831</v>
      </c>
      <c r="V15" s="17">
        <v>44196</v>
      </c>
      <c r="W15" s="18">
        <v>100</v>
      </c>
      <c r="X15" s="15">
        <v>2016</v>
      </c>
      <c r="Y15" s="22">
        <v>0</v>
      </c>
      <c r="Z15" s="21">
        <v>100</v>
      </c>
      <c r="AA15" s="21" t="s">
        <v>69</v>
      </c>
      <c r="AB15" s="21" t="s">
        <v>69</v>
      </c>
      <c r="AC15" s="42" t="s">
        <v>70</v>
      </c>
      <c r="AD15" s="42" t="s">
        <v>70</v>
      </c>
      <c r="AE15" s="42" t="s">
        <v>70</v>
      </c>
      <c r="AF15" s="43" t="s">
        <v>69</v>
      </c>
      <c r="AG15" s="18">
        <v>100</v>
      </c>
      <c r="AH15" s="18" t="s">
        <v>69</v>
      </c>
      <c r="AI15" s="18" t="s">
        <v>69</v>
      </c>
      <c r="AJ15" s="16" t="s">
        <v>71</v>
      </c>
      <c r="AK15" s="18" t="s">
        <v>69</v>
      </c>
      <c r="AL15" s="18" t="s">
        <v>69</v>
      </c>
      <c r="AM15" s="15" t="s">
        <v>69</v>
      </c>
      <c r="AN15" s="15" t="s">
        <v>69</v>
      </c>
      <c r="AO15" s="16" t="s">
        <v>70</v>
      </c>
      <c r="AP15" s="16" t="s">
        <v>70</v>
      </c>
      <c r="AQ15" s="16" t="s">
        <v>70</v>
      </c>
      <c r="AR15" s="15" t="s">
        <v>69</v>
      </c>
      <c r="AS15" s="18">
        <v>100</v>
      </c>
      <c r="AT15" s="15" t="s">
        <v>69</v>
      </c>
      <c r="AU15" s="15" t="s">
        <v>69</v>
      </c>
      <c r="AV15" s="16" t="s">
        <v>71</v>
      </c>
      <c r="AW15" s="15" t="s">
        <v>69</v>
      </c>
      <c r="AX15" s="15" t="s">
        <v>69</v>
      </c>
      <c r="AY15" s="18">
        <v>100</v>
      </c>
      <c r="AZ15" s="15" t="s">
        <v>69</v>
      </c>
      <c r="BA15" s="15" t="s">
        <v>69</v>
      </c>
      <c r="BB15" s="16" t="s">
        <v>71</v>
      </c>
      <c r="BC15" s="15" t="s">
        <v>69</v>
      </c>
      <c r="BD15" s="15" t="s">
        <v>69</v>
      </c>
    </row>
    <row r="16" spans="1:56" s="20" customFormat="1" ht="16.5" customHeight="1">
      <c r="A16" s="15">
        <v>3</v>
      </c>
      <c r="B16" s="16" t="s">
        <v>50</v>
      </c>
      <c r="C16" s="16" t="s">
        <v>51</v>
      </c>
      <c r="D16" s="15">
        <v>620</v>
      </c>
      <c r="E16" s="16" t="s">
        <v>52</v>
      </c>
      <c r="F16" s="16" t="s">
        <v>142</v>
      </c>
      <c r="G16" s="16" t="s">
        <v>99</v>
      </c>
      <c r="H16" s="16" t="s">
        <v>143</v>
      </c>
      <c r="I16" s="16" t="s">
        <v>144</v>
      </c>
      <c r="J16" s="16" t="s">
        <v>145</v>
      </c>
      <c r="K16" s="16" t="s">
        <v>146</v>
      </c>
      <c r="L16" s="15" t="s">
        <v>88</v>
      </c>
      <c r="M16" s="15" t="s">
        <v>60</v>
      </c>
      <c r="N16" s="15" t="s">
        <v>61</v>
      </c>
      <c r="O16" s="15" t="s">
        <v>104</v>
      </c>
      <c r="P16" s="16" t="s">
        <v>147</v>
      </c>
      <c r="Q16" s="16" t="s">
        <v>148</v>
      </c>
      <c r="R16" s="15" t="s">
        <v>65</v>
      </c>
      <c r="S16" s="15" t="s">
        <v>66</v>
      </c>
      <c r="T16" s="15" t="s">
        <v>67</v>
      </c>
      <c r="U16" s="17">
        <v>43831</v>
      </c>
      <c r="V16" s="17">
        <v>44196</v>
      </c>
      <c r="W16" s="18">
        <v>100</v>
      </c>
      <c r="X16" s="15">
        <v>2016</v>
      </c>
      <c r="Y16" s="22">
        <v>0</v>
      </c>
      <c r="Z16" s="21">
        <v>100</v>
      </c>
      <c r="AA16" s="21" t="s">
        <v>69</v>
      </c>
      <c r="AB16" s="21" t="s">
        <v>69</v>
      </c>
      <c r="AC16" s="42" t="s">
        <v>70</v>
      </c>
      <c r="AD16" s="42" t="s">
        <v>70</v>
      </c>
      <c r="AE16" s="42" t="s">
        <v>70</v>
      </c>
      <c r="AF16" s="43" t="s">
        <v>69</v>
      </c>
      <c r="AG16" s="18">
        <v>100</v>
      </c>
      <c r="AH16" s="18" t="s">
        <v>69</v>
      </c>
      <c r="AI16" s="18" t="s">
        <v>69</v>
      </c>
      <c r="AJ16" s="16" t="s">
        <v>71</v>
      </c>
      <c r="AK16" s="18" t="s">
        <v>69</v>
      </c>
      <c r="AL16" s="18" t="s">
        <v>69</v>
      </c>
      <c r="AM16" s="15" t="s">
        <v>69</v>
      </c>
      <c r="AN16" s="15" t="s">
        <v>69</v>
      </c>
      <c r="AO16" s="16" t="s">
        <v>70</v>
      </c>
      <c r="AP16" s="16" t="s">
        <v>70</v>
      </c>
      <c r="AQ16" s="16" t="s">
        <v>70</v>
      </c>
      <c r="AR16" s="15" t="s">
        <v>69</v>
      </c>
      <c r="AS16" s="18">
        <v>100</v>
      </c>
      <c r="AT16" s="15" t="s">
        <v>69</v>
      </c>
      <c r="AU16" s="15" t="s">
        <v>69</v>
      </c>
      <c r="AV16" s="16" t="s">
        <v>71</v>
      </c>
      <c r="AW16" s="15" t="s">
        <v>69</v>
      </c>
      <c r="AX16" s="15" t="s">
        <v>69</v>
      </c>
      <c r="AY16" s="18">
        <v>100</v>
      </c>
      <c r="AZ16" s="15" t="s">
        <v>69</v>
      </c>
      <c r="BA16" s="15" t="s">
        <v>69</v>
      </c>
      <c r="BB16" s="16" t="s">
        <v>71</v>
      </c>
      <c r="BC16" s="15" t="s">
        <v>69</v>
      </c>
      <c r="BD16" s="15" t="s">
        <v>69</v>
      </c>
    </row>
    <row r="17" spans="1:56" s="20" customFormat="1" ht="16.5" customHeight="1">
      <c r="A17" s="15">
        <v>3</v>
      </c>
      <c r="B17" s="16" t="s">
        <v>50</v>
      </c>
      <c r="C17" s="16" t="s">
        <v>51</v>
      </c>
      <c r="D17" s="15">
        <v>620</v>
      </c>
      <c r="E17" s="16" t="s">
        <v>52</v>
      </c>
      <c r="F17" s="16" t="s">
        <v>149</v>
      </c>
      <c r="G17" s="16" t="s">
        <v>99</v>
      </c>
      <c r="H17" s="16" t="s">
        <v>150</v>
      </c>
      <c r="I17" s="16" t="s">
        <v>151</v>
      </c>
      <c r="J17" s="16" t="s">
        <v>152</v>
      </c>
      <c r="K17" s="16" t="s">
        <v>153</v>
      </c>
      <c r="L17" s="15" t="s">
        <v>88</v>
      </c>
      <c r="M17" s="15" t="s">
        <v>60</v>
      </c>
      <c r="N17" s="15" t="s">
        <v>61</v>
      </c>
      <c r="O17" s="15" t="s">
        <v>104</v>
      </c>
      <c r="P17" s="16" t="s">
        <v>154</v>
      </c>
      <c r="Q17" s="16" t="s">
        <v>155</v>
      </c>
      <c r="R17" s="15" t="s">
        <v>65</v>
      </c>
      <c r="S17" s="15" t="s">
        <v>66</v>
      </c>
      <c r="T17" s="15" t="s">
        <v>67</v>
      </c>
      <c r="U17" s="17">
        <v>43831</v>
      </c>
      <c r="V17" s="17">
        <v>44196</v>
      </c>
      <c r="W17" s="18">
        <v>100</v>
      </c>
      <c r="X17" s="15">
        <v>2016</v>
      </c>
      <c r="Y17" s="22">
        <v>0</v>
      </c>
      <c r="Z17" s="21">
        <v>100</v>
      </c>
      <c r="AA17" s="21" t="s">
        <v>69</v>
      </c>
      <c r="AB17" s="21" t="s">
        <v>69</v>
      </c>
      <c r="AC17" s="42" t="s">
        <v>70</v>
      </c>
      <c r="AD17" s="42" t="s">
        <v>70</v>
      </c>
      <c r="AE17" s="42" t="s">
        <v>70</v>
      </c>
      <c r="AF17" s="43" t="s">
        <v>69</v>
      </c>
      <c r="AG17" s="18">
        <v>100</v>
      </c>
      <c r="AH17" s="18" t="s">
        <v>69</v>
      </c>
      <c r="AI17" s="18" t="s">
        <v>69</v>
      </c>
      <c r="AJ17" s="16" t="s">
        <v>71</v>
      </c>
      <c r="AK17" s="18" t="s">
        <v>69</v>
      </c>
      <c r="AL17" s="18" t="s">
        <v>69</v>
      </c>
      <c r="AM17" s="15" t="s">
        <v>69</v>
      </c>
      <c r="AN17" s="15" t="s">
        <v>69</v>
      </c>
      <c r="AO17" s="16" t="s">
        <v>70</v>
      </c>
      <c r="AP17" s="16" t="s">
        <v>70</v>
      </c>
      <c r="AQ17" s="16" t="s">
        <v>70</v>
      </c>
      <c r="AR17" s="15" t="s">
        <v>69</v>
      </c>
      <c r="AS17" s="18">
        <v>100</v>
      </c>
      <c r="AT17" s="15" t="s">
        <v>69</v>
      </c>
      <c r="AU17" s="15" t="s">
        <v>69</v>
      </c>
      <c r="AV17" s="16" t="s">
        <v>71</v>
      </c>
      <c r="AW17" s="15" t="s">
        <v>69</v>
      </c>
      <c r="AX17" s="15" t="s">
        <v>69</v>
      </c>
      <c r="AY17" s="18">
        <v>100</v>
      </c>
      <c r="AZ17" s="15" t="s">
        <v>69</v>
      </c>
      <c r="BA17" s="15" t="s">
        <v>69</v>
      </c>
      <c r="BB17" s="16" t="s">
        <v>71</v>
      </c>
      <c r="BC17" s="15" t="s">
        <v>69</v>
      </c>
      <c r="BD17" s="15" t="s">
        <v>69</v>
      </c>
    </row>
    <row r="18" spans="1:56" s="20" customFormat="1" ht="16.5" customHeight="1">
      <c r="A18" s="15">
        <v>3</v>
      </c>
      <c r="B18" s="16" t="s">
        <v>50</v>
      </c>
      <c r="C18" s="16" t="s">
        <v>51</v>
      </c>
      <c r="D18" s="15">
        <v>620</v>
      </c>
      <c r="E18" s="16" t="s">
        <v>52</v>
      </c>
      <c r="F18" s="16" t="s">
        <v>156</v>
      </c>
      <c r="G18" s="16" t="s">
        <v>99</v>
      </c>
      <c r="H18" s="16" t="s">
        <v>157</v>
      </c>
      <c r="I18" s="16" t="s">
        <v>158</v>
      </c>
      <c r="J18" s="16" t="s">
        <v>159</v>
      </c>
      <c r="K18" s="16" t="s">
        <v>160</v>
      </c>
      <c r="L18" s="15" t="s">
        <v>161</v>
      </c>
      <c r="M18" s="15" t="s">
        <v>60</v>
      </c>
      <c r="N18" s="15" t="s">
        <v>61</v>
      </c>
      <c r="O18" s="15" t="s">
        <v>104</v>
      </c>
      <c r="P18" s="16" t="s">
        <v>162</v>
      </c>
      <c r="Q18" s="16" t="s">
        <v>163</v>
      </c>
      <c r="R18" s="15" t="s">
        <v>65</v>
      </c>
      <c r="S18" s="15" t="s">
        <v>66</v>
      </c>
      <c r="T18" s="15" t="s">
        <v>67</v>
      </c>
      <c r="U18" s="17">
        <v>43831</v>
      </c>
      <c r="V18" s="17">
        <v>44196</v>
      </c>
      <c r="W18" s="15" t="s">
        <v>80</v>
      </c>
      <c r="X18" s="15">
        <v>2019</v>
      </c>
      <c r="Y18" s="16" t="s">
        <v>81</v>
      </c>
      <c r="Z18" s="23">
        <v>100</v>
      </c>
      <c r="AA18" s="23">
        <v>100</v>
      </c>
      <c r="AB18" s="23">
        <f>(14/14)*100</f>
        <v>100</v>
      </c>
      <c r="AC18" s="44">
        <v>0</v>
      </c>
      <c r="AD18" s="42" t="s">
        <v>164</v>
      </c>
      <c r="AE18" s="44">
        <v>100</v>
      </c>
      <c r="AF18" s="42" t="s">
        <v>165</v>
      </c>
      <c r="AG18" s="18">
        <v>100</v>
      </c>
      <c r="AH18" s="18" t="s">
        <v>69</v>
      </c>
      <c r="AI18" s="18" t="s">
        <v>69</v>
      </c>
      <c r="AJ18" s="16" t="s">
        <v>71</v>
      </c>
      <c r="AK18" s="18" t="s">
        <v>69</v>
      </c>
      <c r="AL18" s="18" t="s">
        <v>69</v>
      </c>
      <c r="AM18" s="18">
        <v>100</v>
      </c>
      <c r="AN18" s="18" t="s">
        <v>69</v>
      </c>
      <c r="AO18" s="18" t="s">
        <v>69</v>
      </c>
      <c r="AP18" s="16" t="s">
        <v>71</v>
      </c>
      <c r="AQ18" s="18" t="s">
        <v>69</v>
      </c>
      <c r="AR18" s="18" t="s">
        <v>69</v>
      </c>
      <c r="AS18" s="18">
        <v>100</v>
      </c>
      <c r="AT18" s="15" t="s">
        <v>69</v>
      </c>
      <c r="AU18" s="15" t="s">
        <v>69</v>
      </c>
      <c r="AV18" s="16" t="s">
        <v>71</v>
      </c>
      <c r="AW18" s="15" t="s">
        <v>69</v>
      </c>
      <c r="AX18" s="15" t="s">
        <v>69</v>
      </c>
      <c r="AY18" s="18">
        <v>100</v>
      </c>
      <c r="AZ18" s="15" t="s">
        <v>69</v>
      </c>
      <c r="BA18" s="15" t="s">
        <v>69</v>
      </c>
      <c r="BB18" s="16" t="s">
        <v>71</v>
      </c>
      <c r="BC18" s="15" t="s">
        <v>69</v>
      </c>
      <c r="BD18" s="15" t="s">
        <v>69</v>
      </c>
    </row>
    <row r="19" spans="1:56" s="20" customFormat="1" ht="16.5" customHeight="1">
      <c r="A19" s="15">
        <v>4</v>
      </c>
      <c r="B19" s="16" t="s">
        <v>166</v>
      </c>
      <c r="C19" s="16" t="s">
        <v>167</v>
      </c>
      <c r="D19" s="15">
        <v>500</v>
      </c>
      <c r="E19" s="16" t="s">
        <v>168</v>
      </c>
      <c r="F19" s="16" t="s">
        <v>53</v>
      </c>
      <c r="G19" s="16" t="s">
        <v>54</v>
      </c>
      <c r="H19" s="16" t="s">
        <v>169</v>
      </c>
      <c r="I19" s="16" t="s">
        <v>170</v>
      </c>
      <c r="J19" s="16" t="s">
        <v>171</v>
      </c>
      <c r="K19" s="16" t="s">
        <v>172</v>
      </c>
      <c r="L19" s="15" t="s">
        <v>59</v>
      </c>
      <c r="M19" s="15" t="s">
        <v>173</v>
      </c>
      <c r="N19" s="15" t="s">
        <v>61</v>
      </c>
      <c r="O19" s="15" t="s">
        <v>62</v>
      </c>
      <c r="P19" s="16" t="s">
        <v>174</v>
      </c>
      <c r="Q19" s="16" t="s">
        <v>175</v>
      </c>
      <c r="R19" s="15" t="s">
        <v>65</v>
      </c>
      <c r="S19" s="15" t="s">
        <v>176</v>
      </c>
      <c r="T19" s="15" t="s">
        <v>67</v>
      </c>
      <c r="U19" s="17">
        <v>43831</v>
      </c>
      <c r="V19" s="17">
        <v>44196</v>
      </c>
      <c r="W19" s="18">
        <v>2.62</v>
      </c>
      <c r="X19" s="15">
        <v>2016</v>
      </c>
      <c r="Y19" s="16" t="s">
        <v>177</v>
      </c>
      <c r="Z19" s="21">
        <v>3.6</v>
      </c>
      <c r="AA19" s="21" t="s">
        <v>69</v>
      </c>
      <c r="AB19" s="21" t="s">
        <v>69</v>
      </c>
      <c r="AC19" s="42" t="s">
        <v>70</v>
      </c>
      <c r="AD19" s="42" t="s">
        <v>70</v>
      </c>
      <c r="AE19" s="42" t="s">
        <v>70</v>
      </c>
      <c r="AF19" s="43" t="s">
        <v>69</v>
      </c>
      <c r="AG19" s="15" t="s">
        <v>69</v>
      </c>
      <c r="AH19" s="15" t="s">
        <v>69</v>
      </c>
      <c r="AI19" s="16" t="s">
        <v>70</v>
      </c>
      <c r="AJ19" s="16" t="s">
        <v>70</v>
      </c>
      <c r="AK19" s="16" t="s">
        <v>70</v>
      </c>
      <c r="AL19" s="15" t="s">
        <v>69</v>
      </c>
      <c r="AM19" s="15" t="s">
        <v>69</v>
      </c>
      <c r="AN19" s="15" t="s">
        <v>69</v>
      </c>
      <c r="AO19" s="16" t="s">
        <v>70</v>
      </c>
      <c r="AP19" s="16" t="s">
        <v>70</v>
      </c>
      <c r="AQ19" s="16" t="s">
        <v>70</v>
      </c>
      <c r="AR19" s="15" t="s">
        <v>69</v>
      </c>
      <c r="AS19" s="15" t="s">
        <v>69</v>
      </c>
      <c r="AT19" s="15" t="s">
        <v>69</v>
      </c>
      <c r="AU19" s="16" t="s">
        <v>70</v>
      </c>
      <c r="AV19" s="16" t="s">
        <v>70</v>
      </c>
      <c r="AW19" s="16" t="s">
        <v>70</v>
      </c>
      <c r="AX19" s="15" t="s">
        <v>69</v>
      </c>
      <c r="AY19" s="18">
        <v>3.6</v>
      </c>
      <c r="AZ19" s="15" t="s">
        <v>69</v>
      </c>
      <c r="BA19" s="15" t="s">
        <v>69</v>
      </c>
      <c r="BB19" s="16" t="s">
        <v>71</v>
      </c>
      <c r="BC19" s="15" t="s">
        <v>69</v>
      </c>
      <c r="BD19" s="15" t="s">
        <v>69</v>
      </c>
    </row>
    <row r="20" spans="1:56" s="20" customFormat="1" ht="16.5" customHeight="1">
      <c r="A20" s="15">
        <v>4</v>
      </c>
      <c r="B20" s="16" t="s">
        <v>166</v>
      </c>
      <c r="C20" s="16" t="s">
        <v>167</v>
      </c>
      <c r="D20" s="15">
        <v>500</v>
      </c>
      <c r="E20" s="16" t="s">
        <v>168</v>
      </c>
      <c r="F20" s="16" t="s">
        <v>72</v>
      </c>
      <c r="G20" s="16" t="s">
        <v>73</v>
      </c>
      <c r="H20" s="16" t="s">
        <v>178</v>
      </c>
      <c r="I20" s="16" t="s">
        <v>179</v>
      </c>
      <c r="J20" s="16" t="s">
        <v>180</v>
      </c>
      <c r="K20" s="16" t="s">
        <v>181</v>
      </c>
      <c r="L20" s="15" t="s">
        <v>59</v>
      </c>
      <c r="M20" s="15" t="s">
        <v>173</v>
      </c>
      <c r="N20" s="15" t="s">
        <v>61</v>
      </c>
      <c r="O20" s="15" t="s">
        <v>62</v>
      </c>
      <c r="P20" s="16" t="s">
        <v>182</v>
      </c>
      <c r="Q20" s="16" t="s">
        <v>183</v>
      </c>
      <c r="R20" s="15" t="s">
        <v>65</v>
      </c>
      <c r="S20" s="15" t="s">
        <v>184</v>
      </c>
      <c r="T20" s="15" t="s">
        <v>67</v>
      </c>
      <c r="U20" s="17">
        <v>43831</v>
      </c>
      <c r="V20" s="17">
        <v>44196</v>
      </c>
      <c r="W20" s="15" t="s">
        <v>80</v>
      </c>
      <c r="X20" s="15">
        <v>2020</v>
      </c>
      <c r="Y20" s="16" t="s">
        <v>185</v>
      </c>
      <c r="Z20" s="21">
        <v>85</v>
      </c>
      <c r="AA20" s="21" t="s">
        <v>69</v>
      </c>
      <c r="AB20" s="21" t="s">
        <v>69</v>
      </c>
      <c r="AC20" s="42" t="s">
        <v>70</v>
      </c>
      <c r="AD20" s="42" t="s">
        <v>70</v>
      </c>
      <c r="AE20" s="42" t="s">
        <v>70</v>
      </c>
      <c r="AF20" s="43" t="s">
        <v>69</v>
      </c>
      <c r="AG20" s="15" t="s">
        <v>69</v>
      </c>
      <c r="AH20" s="15" t="s">
        <v>69</v>
      </c>
      <c r="AI20" s="16" t="s">
        <v>70</v>
      </c>
      <c r="AJ20" s="16" t="s">
        <v>70</v>
      </c>
      <c r="AK20" s="16" t="s">
        <v>70</v>
      </c>
      <c r="AL20" s="15" t="s">
        <v>69</v>
      </c>
      <c r="AM20" s="15" t="s">
        <v>69</v>
      </c>
      <c r="AN20" s="15" t="s">
        <v>69</v>
      </c>
      <c r="AO20" s="16" t="s">
        <v>70</v>
      </c>
      <c r="AP20" s="16" t="s">
        <v>70</v>
      </c>
      <c r="AQ20" s="16" t="s">
        <v>70</v>
      </c>
      <c r="AR20" s="15" t="s">
        <v>69</v>
      </c>
      <c r="AS20" s="15" t="s">
        <v>69</v>
      </c>
      <c r="AT20" s="15" t="s">
        <v>69</v>
      </c>
      <c r="AU20" s="16" t="s">
        <v>70</v>
      </c>
      <c r="AV20" s="16" t="s">
        <v>70</v>
      </c>
      <c r="AW20" s="16" t="s">
        <v>70</v>
      </c>
      <c r="AX20" s="15" t="s">
        <v>69</v>
      </c>
      <c r="AY20" s="18">
        <v>85</v>
      </c>
      <c r="AZ20" s="15" t="s">
        <v>69</v>
      </c>
      <c r="BA20" s="15" t="s">
        <v>69</v>
      </c>
      <c r="BB20" s="16" t="s">
        <v>71</v>
      </c>
      <c r="BC20" s="15" t="s">
        <v>69</v>
      </c>
      <c r="BD20" s="15" t="s">
        <v>69</v>
      </c>
    </row>
    <row r="21" spans="1:56" s="20" customFormat="1" ht="16.5" customHeight="1">
      <c r="A21" s="15">
        <v>4</v>
      </c>
      <c r="B21" s="16" t="s">
        <v>166</v>
      </c>
      <c r="C21" s="16" t="s">
        <v>167</v>
      </c>
      <c r="D21" s="15">
        <v>500</v>
      </c>
      <c r="E21" s="16" t="s">
        <v>168</v>
      </c>
      <c r="F21" s="16" t="s">
        <v>82</v>
      </c>
      <c r="G21" s="16" t="s">
        <v>83</v>
      </c>
      <c r="H21" s="16" t="s">
        <v>186</v>
      </c>
      <c r="I21" s="16" t="s">
        <v>187</v>
      </c>
      <c r="J21" s="16" t="s">
        <v>188</v>
      </c>
      <c r="K21" s="16" t="s">
        <v>189</v>
      </c>
      <c r="L21" s="15" t="s">
        <v>161</v>
      </c>
      <c r="M21" s="15" t="s">
        <v>60</v>
      </c>
      <c r="N21" s="15" t="s">
        <v>190</v>
      </c>
      <c r="O21" s="15" t="s">
        <v>104</v>
      </c>
      <c r="P21" s="16" t="s">
        <v>191</v>
      </c>
      <c r="Q21" s="16" t="s">
        <v>192</v>
      </c>
      <c r="R21" s="15" t="s">
        <v>65</v>
      </c>
      <c r="S21" s="15" t="s">
        <v>184</v>
      </c>
      <c r="T21" s="15" t="s">
        <v>67</v>
      </c>
      <c r="U21" s="17">
        <v>43831</v>
      </c>
      <c r="V21" s="17">
        <v>44196</v>
      </c>
      <c r="W21" s="15" t="s">
        <v>80</v>
      </c>
      <c r="X21" s="15">
        <v>2020</v>
      </c>
      <c r="Y21" s="16" t="s">
        <v>185</v>
      </c>
      <c r="Z21" s="23">
        <v>85</v>
      </c>
      <c r="AA21" s="23">
        <v>85</v>
      </c>
      <c r="AB21" s="23" t="s">
        <v>232</v>
      </c>
      <c r="AC21" s="44" t="s">
        <v>232</v>
      </c>
      <c r="AD21" s="42" t="s">
        <v>232</v>
      </c>
      <c r="AE21" s="44" t="s">
        <v>232</v>
      </c>
      <c r="AF21" s="42" t="s">
        <v>2264</v>
      </c>
      <c r="AG21" s="18">
        <v>85</v>
      </c>
      <c r="AH21" s="18" t="s">
        <v>69</v>
      </c>
      <c r="AI21" s="18" t="s">
        <v>69</v>
      </c>
      <c r="AJ21" s="16" t="s">
        <v>71</v>
      </c>
      <c r="AK21" s="18" t="s">
        <v>69</v>
      </c>
      <c r="AL21" s="18" t="s">
        <v>69</v>
      </c>
      <c r="AM21" s="18">
        <v>85</v>
      </c>
      <c r="AN21" s="18" t="s">
        <v>69</v>
      </c>
      <c r="AO21" s="18" t="s">
        <v>69</v>
      </c>
      <c r="AP21" s="16" t="s">
        <v>71</v>
      </c>
      <c r="AQ21" s="18" t="s">
        <v>69</v>
      </c>
      <c r="AR21" s="18" t="s">
        <v>69</v>
      </c>
      <c r="AS21" s="18">
        <v>85</v>
      </c>
      <c r="AT21" s="15" t="s">
        <v>69</v>
      </c>
      <c r="AU21" s="15" t="s">
        <v>69</v>
      </c>
      <c r="AV21" s="16" t="s">
        <v>71</v>
      </c>
      <c r="AW21" s="15" t="s">
        <v>69</v>
      </c>
      <c r="AX21" s="15" t="s">
        <v>69</v>
      </c>
      <c r="AY21" s="18">
        <v>85</v>
      </c>
      <c r="AZ21" s="15" t="s">
        <v>69</v>
      </c>
      <c r="BA21" s="15" t="s">
        <v>69</v>
      </c>
      <c r="BB21" s="16" t="s">
        <v>71</v>
      </c>
      <c r="BC21" s="15" t="s">
        <v>69</v>
      </c>
      <c r="BD21" s="15" t="s">
        <v>69</v>
      </c>
    </row>
    <row r="22" spans="1:56" s="20" customFormat="1" ht="16.5" customHeight="1">
      <c r="A22" s="15">
        <v>4</v>
      </c>
      <c r="B22" s="16" t="s">
        <v>166</v>
      </c>
      <c r="C22" s="16" t="s">
        <v>167</v>
      </c>
      <c r="D22" s="15">
        <v>500</v>
      </c>
      <c r="E22" s="16" t="s">
        <v>168</v>
      </c>
      <c r="F22" s="16" t="s">
        <v>82</v>
      </c>
      <c r="G22" s="16" t="s">
        <v>83</v>
      </c>
      <c r="H22" s="16" t="s">
        <v>186</v>
      </c>
      <c r="I22" s="16" t="s">
        <v>194</v>
      </c>
      <c r="J22" s="16" t="s">
        <v>195</v>
      </c>
      <c r="K22" s="16" t="s">
        <v>196</v>
      </c>
      <c r="L22" s="15" t="s">
        <v>161</v>
      </c>
      <c r="M22" s="15" t="s">
        <v>60</v>
      </c>
      <c r="N22" s="15" t="s">
        <v>190</v>
      </c>
      <c r="O22" s="15" t="s">
        <v>104</v>
      </c>
      <c r="P22" s="16" t="s">
        <v>197</v>
      </c>
      <c r="Q22" s="16" t="s">
        <v>192</v>
      </c>
      <c r="R22" s="15" t="s">
        <v>65</v>
      </c>
      <c r="S22" s="15" t="s">
        <v>184</v>
      </c>
      <c r="T22" s="15" t="s">
        <v>67</v>
      </c>
      <c r="U22" s="17">
        <v>43831</v>
      </c>
      <c r="V22" s="17">
        <v>44196</v>
      </c>
      <c r="W22" s="15" t="s">
        <v>80</v>
      </c>
      <c r="X22" s="15">
        <v>2020</v>
      </c>
      <c r="Y22" s="16" t="s">
        <v>185</v>
      </c>
      <c r="Z22" s="23">
        <v>85</v>
      </c>
      <c r="AA22" s="23">
        <v>85</v>
      </c>
      <c r="AB22" s="23">
        <f>((1/1*100)+(68/68*100))/2</f>
        <v>100</v>
      </c>
      <c r="AC22" s="44">
        <v>17.647058823529417</v>
      </c>
      <c r="AD22" s="42" t="s">
        <v>193</v>
      </c>
      <c r="AE22" s="44">
        <v>117.64705882352942</v>
      </c>
      <c r="AF22" s="42" t="s">
        <v>2265</v>
      </c>
      <c r="AG22" s="18">
        <v>85</v>
      </c>
      <c r="AH22" s="18" t="s">
        <v>69</v>
      </c>
      <c r="AI22" s="18" t="s">
        <v>69</v>
      </c>
      <c r="AJ22" s="16" t="s">
        <v>71</v>
      </c>
      <c r="AK22" s="18" t="s">
        <v>69</v>
      </c>
      <c r="AL22" s="18" t="s">
        <v>69</v>
      </c>
      <c r="AM22" s="18">
        <v>85</v>
      </c>
      <c r="AN22" s="18" t="s">
        <v>69</v>
      </c>
      <c r="AO22" s="18" t="s">
        <v>69</v>
      </c>
      <c r="AP22" s="16" t="s">
        <v>71</v>
      </c>
      <c r="AQ22" s="18" t="s">
        <v>69</v>
      </c>
      <c r="AR22" s="18" t="s">
        <v>69</v>
      </c>
      <c r="AS22" s="18">
        <v>85</v>
      </c>
      <c r="AT22" s="15" t="s">
        <v>69</v>
      </c>
      <c r="AU22" s="15" t="s">
        <v>69</v>
      </c>
      <c r="AV22" s="16" t="s">
        <v>71</v>
      </c>
      <c r="AW22" s="15" t="s">
        <v>69</v>
      </c>
      <c r="AX22" s="15" t="s">
        <v>69</v>
      </c>
      <c r="AY22" s="18">
        <v>85</v>
      </c>
      <c r="AZ22" s="15" t="s">
        <v>69</v>
      </c>
      <c r="BA22" s="15" t="s">
        <v>69</v>
      </c>
      <c r="BB22" s="16" t="s">
        <v>71</v>
      </c>
      <c r="BC22" s="15" t="s">
        <v>69</v>
      </c>
      <c r="BD22" s="15" t="s">
        <v>69</v>
      </c>
    </row>
    <row r="23" spans="1:56" s="20" customFormat="1" ht="16.5" customHeight="1">
      <c r="A23" s="15">
        <v>4</v>
      </c>
      <c r="B23" s="16" t="s">
        <v>166</v>
      </c>
      <c r="C23" s="16" t="s">
        <v>167</v>
      </c>
      <c r="D23" s="15">
        <v>500</v>
      </c>
      <c r="E23" s="16" t="s">
        <v>168</v>
      </c>
      <c r="F23" s="16" t="s">
        <v>91</v>
      </c>
      <c r="G23" s="16" t="s">
        <v>83</v>
      </c>
      <c r="H23" s="16" t="s">
        <v>198</v>
      </c>
      <c r="I23" s="16" t="s">
        <v>199</v>
      </c>
      <c r="J23" s="16" t="s">
        <v>200</v>
      </c>
      <c r="K23" s="16" t="s">
        <v>201</v>
      </c>
      <c r="L23" s="15" t="s">
        <v>59</v>
      </c>
      <c r="M23" s="15" t="s">
        <v>60</v>
      </c>
      <c r="N23" s="15" t="s">
        <v>61</v>
      </c>
      <c r="O23" s="15" t="s">
        <v>104</v>
      </c>
      <c r="P23" s="16" t="s">
        <v>202</v>
      </c>
      <c r="Q23" s="16" t="s">
        <v>203</v>
      </c>
      <c r="R23" s="15" t="s">
        <v>65</v>
      </c>
      <c r="S23" s="15" t="s">
        <v>184</v>
      </c>
      <c r="T23" s="15" t="s">
        <v>67</v>
      </c>
      <c r="U23" s="17">
        <v>43831</v>
      </c>
      <c r="V23" s="17">
        <v>44196</v>
      </c>
      <c r="W23" s="15" t="s">
        <v>80</v>
      </c>
      <c r="X23" s="15">
        <v>2020</v>
      </c>
      <c r="Y23" s="16" t="s">
        <v>185</v>
      </c>
      <c r="Z23" s="21">
        <v>85</v>
      </c>
      <c r="AA23" s="21" t="s">
        <v>69</v>
      </c>
      <c r="AB23" s="21" t="s">
        <v>69</v>
      </c>
      <c r="AC23" s="42" t="s">
        <v>70</v>
      </c>
      <c r="AD23" s="42" t="s">
        <v>70</v>
      </c>
      <c r="AE23" s="42" t="s">
        <v>70</v>
      </c>
      <c r="AF23" s="43" t="s">
        <v>69</v>
      </c>
      <c r="AG23" s="15" t="s">
        <v>69</v>
      </c>
      <c r="AH23" s="15" t="s">
        <v>69</v>
      </c>
      <c r="AI23" s="16" t="s">
        <v>70</v>
      </c>
      <c r="AJ23" s="16" t="s">
        <v>70</v>
      </c>
      <c r="AK23" s="16" t="s">
        <v>70</v>
      </c>
      <c r="AL23" s="15" t="s">
        <v>69</v>
      </c>
      <c r="AM23" s="15" t="s">
        <v>69</v>
      </c>
      <c r="AN23" s="15" t="s">
        <v>69</v>
      </c>
      <c r="AO23" s="16" t="s">
        <v>70</v>
      </c>
      <c r="AP23" s="16" t="s">
        <v>70</v>
      </c>
      <c r="AQ23" s="16" t="s">
        <v>70</v>
      </c>
      <c r="AR23" s="15" t="s">
        <v>69</v>
      </c>
      <c r="AS23" s="15" t="s">
        <v>69</v>
      </c>
      <c r="AT23" s="15" t="s">
        <v>69</v>
      </c>
      <c r="AU23" s="16" t="s">
        <v>70</v>
      </c>
      <c r="AV23" s="16" t="s">
        <v>70</v>
      </c>
      <c r="AW23" s="16" t="s">
        <v>70</v>
      </c>
      <c r="AX23" s="15" t="s">
        <v>69</v>
      </c>
      <c r="AY23" s="18">
        <v>85</v>
      </c>
      <c r="AZ23" s="15" t="s">
        <v>69</v>
      </c>
      <c r="BA23" s="15" t="s">
        <v>69</v>
      </c>
      <c r="BB23" s="16" t="s">
        <v>71</v>
      </c>
      <c r="BC23" s="15" t="s">
        <v>69</v>
      </c>
      <c r="BD23" s="15" t="s">
        <v>69</v>
      </c>
    </row>
    <row r="24" spans="1:56" s="20" customFormat="1" ht="16.5" customHeight="1">
      <c r="A24" s="15">
        <v>4</v>
      </c>
      <c r="B24" s="16" t="s">
        <v>166</v>
      </c>
      <c r="C24" s="16" t="s">
        <v>167</v>
      </c>
      <c r="D24" s="15">
        <v>500</v>
      </c>
      <c r="E24" s="16" t="s">
        <v>168</v>
      </c>
      <c r="F24" s="16" t="s">
        <v>204</v>
      </c>
      <c r="G24" s="16" t="s">
        <v>83</v>
      </c>
      <c r="H24" s="16" t="s">
        <v>205</v>
      </c>
      <c r="I24" s="16" t="s">
        <v>206</v>
      </c>
      <c r="J24" s="16" t="s">
        <v>207</v>
      </c>
      <c r="K24" s="16" t="s">
        <v>208</v>
      </c>
      <c r="L24" s="15" t="s">
        <v>59</v>
      </c>
      <c r="M24" s="15" t="s">
        <v>60</v>
      </c>
      <c r="N24" s="15" t="s">
        <v>190</v>
      </c>
      <c r="O24" s="15" t="s">
        <v>104</v>
      </c>
      <c r="P24" s="16" t="s">
        <v>209</v>
      </c>
      <c r="Q24" s="16" t="s">
        <v>203</v>
      </c>
      <c r="R24" s="15" t="s">
        <v>65</v>
      </c>
      <c r="S24" s="15" t="s">
        <v>184</v>
      </c>
      <c r="T24" s="15" t="s">
        <v>67</v>
      </c>
      <c r="U24" s="17">
        <v>43831</v>
      </c>
      <c r="V24" s="17">
        <v>44196</v>
      </c>
      <c r="W24" s="15" t="s">
        <v>80</v>
      </c>
      <c r="X24" s="15">
        <v>2020</v>
      </c>
      <c r="Y24" s="16" t="s">
        <v>185</v>
      </c>
      <c r="Z24" s="21">
        <v>85</v>
      </c>
      <c r="AA24" s="21" t="s">
        <v>69</v>
      </c>
      <c r="AB24" s="21" t="s">
        <v>69</v>
      </c>
      <c r="AC24" s="42" t="s">
        <v>70</v>
      </c>
      <c r="AD24" s="42" t="s">
        <v>70</v>
      </c>
      <c r="AE24" s="42" t="s">
        <v>70</v>
      </c>
      <c r="AF24" s="43" t="s">
        <v>69</v>
      </c>
      <c r="AG24" s="15" t="s">
        <v>69</v>
      </c>
      <c r="AH24" s="15" t="s">
        <v>69</v>
      </c>
      <c r="AI24" s="16" t="s">
        <v>70</v>
      </c>
      <c r="AJ24" s="16" t="s">
        <v>70</v>
      </c>
      <c r="AK24" s="16" t="s">
        <v>70</v>
      </c>
      <c r="AL24" s="15" t="s">
        <v>69</v>
      </c>
      <c r="AM24" s="15" t="s">
        <v>69</v>
      </c>
      <c r="AN24" s="15" t="s">
        <v>69</v>
      </c>
      <c r="AO24" s="16" t="s">
        <v>70</v>
      </c>
      <c r="AP24" s="16" t="s">
        <v>70</v>
      </c>
      <c r="AQ24" s="16" t="s">
        <v>70</v>
      </c>
      <c r="AR24" s="15" t="s">
        <v>69</v>
      </c>
      <c r="AS24" s="15" t="s">
        <v>69</v>
      </c>
      <c r="AT24" s="15" t="s">
        <v>69</v>
      </c>
      <c r="AU24" s="16" t="s">
        <v>70</v>
      </c>
      <c r="AV24" s="16" t="s">
        <v>70</v>
      </c>
      <c r="AW24" s="16" t="s">
        <v>70</v>
      </c>
      <c r="AX24" s="15" t="s">
        <v>69</v>
      </c>
      <c r="AY24" s="18">
        <v>85</v>
      </c>
      <c r="AZ24" s="15" t="s">
        <v>69</v>
      </c>
      <c r="BA24" s="15" t="s">
        <v>69</v>
      </c>
      <c r="BB24" s="16" t="s">
        <v>71</v>
      </c>
      <c r="BC24" s="15" t="s">
        <v>69</v>
      </c>
      <c r="BD24" s="15" t="s">
        <v>69</v>
      </c>
    </row>
    <row r="25" spans="1:56" s="20" customFormat="1" ht="16.5" customHeight="1">
      <c r="A25" s="15">
        <v>4</v>
      </c>
      <c r="B25" s="16" t="s">
        <v>166</v>
      </c>
      <c r="C25" s="16" t="s">
        <v>167</v>
      </c>
      <c r="D25" s="15">
        <v>500</v>
      </c>
      <c r="E25" s="16" t="s">
        <v>168</v>
      </c>
      <c r="F25" s="16" t="s">
        <v>204</v>
      </c>
      <c r="G25" s="16" t="s">
        <v>83</v>
      </c>
      <c r="H25" s="16" t="s">
        <v>205</v>
      </c>
      <c r="I25" s="16" t="s">
        <v>210</v>
      </c>
      <c r="J25" s="16" t="s">
        <v>211</v>
      </c>
      <c r="K25" s="16" t="s">
        <v>212</v>
      </c>
      <c r="L25" s="15" t="s">
        <v>59</v>
      </c>
      <c r="M25" s="15" t="s">
        <v>60</v>
      </c>
      <c r="N25" s="15" t="s">
        <v>190</v>
      </c>
      <c r="O25" s="15" t="s">
        <v>104</v>
      </c>
      <c r="P25" s="16">
        <v>0</v>
      </c>
      <c r="Q25" s="16" t="s">
        <v>203</v>
      </c>
      <c r="R25" s="15" t="s">
        <v>65</v>
      </c>
      <c r="S25" s="15" t="s">
        <v>66</v>
      </c>
      <c r="T25" s="15" t="s">
        <v>67</v>
      </c>
      <c r="U25" s="17">
        <v>43831</v>
      </c>
      <c r="V25" s="17">
        <v>44196</v>
      </c>
      <c r="W25" s="15" t="s">
        <v>80</v>
      </c>
      <c r="X25" s="15">
        <v>2020</v>
      </c>
      <c r="Y25" s="16" t="s">
        <v>185</v>
      </c>
      <c r="Z25" s="21">
        <v>85</v>
      </c>
      <c r="AA25" s="21" t="s">
        <v>69</v>
      </c>
      <c r="AB25" s="21" t="s">
        <v>69</v>
      </c>
      <c r="AC25" s="42" t="s">
        <v>70</v>
      </c>
      <c r="AD25" s="42" t="s">
        <v>70</v>
      </c>
      <c r="AE25" s="42" t="s">
        <v>70</v>
      </c>
      <c r="AF25" s="43" t="s">
        <v>69</v>
      </c>
      <c r="AG25" s="15" t="s">
        <v>69</v>
      </c>
      <c r="AH25" s="15" t="s">
        <v>69</v>
      </c>
      <c r="AI25" s="16" t="s">
        <v>70</v>
      </c>
      <c r="AJ25" s="16" t="s">
        <v>70</v>
      </c>
      <c r="AK25" s="16" t="s">
        <v>70</v>
      </c>
      <c r="AL25" s="15" t="s">
        <v>69</v>
      </c>
      <c r="AM25" s="15" t="s">
        <v>69</v>
      </c>
      <c r="AN25" s="15" t="s">
        <v>69</v>
      </c>
      <c r="AO25" s="16" t="s">
        <v>70</v>
      </c>
      <c r="AP25" s="16" t="s">
        <v>70</v>
      </c>
      <c r="AQ25" s="16" t="s">
        <v>70</v>
      </c>
      <c r="AR25" s="15" t="s">
        <v>69</v>
      </c>
      <c r="AS25" s="15" t="s">
        <v>69</v>
      </c>
      <c r="AT25" s="15" t="s">
        <v>69</v>
      </c>
      <c r="AU25" s="16" t="s">
        <v>70</v>
      </c>
      <c r="AV25" s="16" t="s">
        <v>70</v>
      </c>
      <c r="AW25" s="16" t="s">
        <v>70</v>
      </c>
      <c r="AX25" s="15" t="s">
        <v>69</v>
      </c>
      <c r="AY25" s="18">
        <v>85</v>
      </c>
      <c r="AZ25" s="15" t="s">
        <v>69</v>
      </c>
      <c r="BA25" s="15" t="s">
        <v>69</v>
      </c>
      <c r="BB25" s="16" t="s">
        <v>71</v>
      </c>
      <c r="BC25" s="15" t="s">
        <v>69</v>
      </c>
      <c r="BD25" s="15" t="s">
        <v>69</v>
      </c>
    </row>
    <row r="26" spans="1:56" s="20" customFormat="1" ht="16.5" customHeight="1">
      <c r="A26" s="15">
        <v>4</v>
      </c>
      <c r="B26" s="16" t="s">
        <v>166</v>
      </c>
      <c r="C26" s="16" t="s">
        <v>167</v>
      </c>
      <c r="D26" s="15">
        <v>500</v>
      </c>
      <c r="E26" s="16" t="s">
        <v>168</v>
      </c>
      <c r="F26" s="16" t="s">
        <v>213</v>
      </c>
      <c r="G26" s="16" t="s">
        <v>83</v>
      </c>
      <c r="H26" s="16" t="s">
        <v>214</v>
      </c>
      <c r="I26" s="16" t="s">
        <v>215</v>
      </c>
      <c r="J26" s="16" t="s">
        <v>216</v>
      </c>
      <c r="K26" s="16" t="s">
        <v>217</v>
      </c>
      <c r="L26" s="15" t="s">
        <v>88</v>
      </c>
      <c r="M26" s="15" t="s">
        <v>218</v>
      </c>
      <c r="N26" s="15" t="s">
        <v>61</v>
      </c>
      <c r="O26" s="15" t="s">
        <v>104</v>
      </c>
      <c r="P26" s="16" t="s">
        <v>219</v>
      </c>
      <c r="Q26" s="16" t="s">
        <v>220</v>
      </c>
      <c r="R26" s="15" t="s">
        <v>65</v>
      </c>
      <c r="S26" s="15" t="s">
        <v>66</v>
      </c>
      <c r="T26" s="15" t="s">
        <v>221</v>
      </c>
      <c r="U26" s="17">
        <v>43831</v>
      </c>
      <c r="V26" s="17">
        <v>44196</v>
      </c>
      <c r="W26" s="15" t="s">
        <v>80</v>
      </c>
      <c r="X26" s="15">
        <v>2020</v>
      </c>
      <c r="Y26" s="16" t="s">
        <v>222</v>
      </c>
      <c r="Z26" s="21">
        <v>-20</v>
      </c>
      <c r="AA26" s="21" t="s">
        <v>69</v>
      </c>
      <c r="AB26" s="21" t="s">
        <v>69</v>
      </c>
      <c r="AC26" s="42" t="s">
        <v>70</v>
      </c>
      <c r="AD26" s="42" t="s">
        <v>70</v>
      </c>
      <c r="AE26" s="42" t="s">
        <v>70</v>
      </c>
      <c r="AF26" s="43" t="s">
        <v>69</v>
      </c>
      <c r="AG26" s="21">
        <v>-20</v>
      </c>
      <c r="AH26" s="18" t="s">
        <v>69</v>
      </c>
      <c r="AI26" s="18" t="s">
        <v>69</v>
      </c>
      <c r="AJ26" s="16" t="s">
        <v>71</v>
      </c>
      <c r="AK26" s="18" t="s">
        <v>69</v>
      </c>
      <c r="AL26" s="18" t="s">
        <v>69</v>
      </c>
      <c r="AM26" s="15" t="s">
        <v>69</v>
      </c>
      <c r="AN26" s="15" t="s">
        <v>69</v>
      </c>
      <c r="AO26" s="16" t="s">
        <v>70</v>
      </c>
      <c r="AP26" s="16" t="s">
        <v>70</v>
      </c>
      <c r="AQ26" s="16" t="s">
        <v>70</v>
      </c>
      <c r="AR26" s="15" t="s">
        <v>69</v>
      </c>
      <c r="AS26" s="21">
        <v>-20</v>
      </c>
      <c r="AT26" s="15" t="s">
        <v>69</v>
      </c>
      <c r="AU26" s="15" t="s">
        <v>69</v>
      </c>
      <c r="AV26" s="16" t="s">
        <v>71</v>
      </c>
      <c r="AW26" s="15" t="s">
        <v>69</v>
      </c>
      <c r="AX26" s="15" t="s">
        <v>69</v>
      </c>
      <c r="AY26" s="18">
        <v>-20</v>
      </c>
      <c r="AZ26" s="15" t="s">
        <v>69</v>
      </c>
      <c r="BA26" s="15" t="s">
        <v>69</v>
      </c>
      <c r="BB26" s="16" t="s">
        <v>71</v>
      </c>
      <c r="BC26" s="15" t="s">
        <v>69</v>
      </c>
      <c r="BD26" s="15" t="s">
        <v>69</v>
      </c>
    </row>
    <row r="27" spans="1:56" s="20" customFormat="1" ht="16.5" customHeight="1">
      <c r="A27" s="15">
        <v>4</v>
      </c>
      <c r="B27" s="16" t="s">
        <v>166</v>
      </c>
      <c r="C27" s="16" t="s">
        <v>167</v>
      </c>
      <c r="D27" s="15">
        <v>500</v>
      </c>
      <c r="E27" s="16" t="s">
        <v>168</v>
      </c>
      <c r="F27" s="16" t="s">
        <v>98</v>
      </c>
      <c r="G27" s="16" t="s">
        <v>99</v>
      </c>
      <c r="H27" s="16" t="s">
        <v>223</v>
      </c>
      <c r="I27" s="16" t="s">
        <v>224</v>
      </c>
      <c r="J27" s="16" t="s">
        <v>225</v>
      </c>
      <c r="K27" s="16" t="s">
        <v>226</v>
      </c>
      <c r="L27" s="15" t="s">
        <v>161</v>
      </c>
      <c r="M27" s="15" t="s">
        <v>60</v>
      </c>
      <c r="N27" s="15" t="s">
        <v>61</v>
      </c>
      <c r="O27" s="15" t="s">
        <v>104</v>
      </c>
      <c r="P27" s="16" t="s">
        <v>227</v>
      </c>
      <c r="Q27" s="16" t="s">
        <v>192</v>
      </c>
      <c r="R27" s="15" t="s">
        <v>65</v>
      </c>
      <c r="S27" s="15" t="s">
        <v>66</v>
      </c>
      <c r="T27" s="15" t="s">
        <v>221</v>
      </c>
      <c r="U27" s="17">
        <v>43831</v>
      </c>
      <c r="V27" s="17">
        <v>44196</v>
      </c>
      <c r="W27" s="15" t="s">
        <v>80</v>
      </c>
      <c r="X27" s="15">
        <v>2020</v>
      </c>
      <c r="Y27" s="16" t="s">
        <v>185</v>
      </c>
      <c r="Z27" s="23">
        <v>20</v>
      </c>
      <c r="AA27" s="23">
        <v>20</v>
      </c>
      <c r="AB27" s="23">
        <f>7/7*100</f>
        <v>100</v>
      </c>
      <c r="AC27" s="44">
        <v>-400</v>
      </c>
      <c r="AD27" s="42" t="s">
        <v>193</v>
      </c>
      <c r="AE27" s="44">
        <v>-300</v>
      </c>
      <c r="AF27" s="42" t="s">
        <v>228</v>
      </c>
      <c r="AG27" s="18">
        <v>20</v>
      </c>
      <c r="AH27" s="18" t="s">
        <v>69</v>
      </c>
      <c r="AI27" s="18" t="s">
        <v>69</v>
      </c>
      <c r="AJ27" s="16" t="s">
        <v>71</v>
      </c>
      <c r="AK27" s="18" t="s">
        <v>69</v>
      </c>
      <c r="AL27" s="18" t="s">
        <v>69</v>
      </c>
      <c r="AM27" s="18">
        <v>20</v>
      </c>
      <c r="AN27" s="18" t="s">
        <v>69</v>
      </c>
      <c r="AO27" s="18" t="s">
        <v>69</v>
      </c>
      <c r="AP27" s="16" t="s">
        <v>71</v>
      </c>
      <c r="AQ27" s="18" t="s">
        <v>69</v>
      </c>
      <c r="AR27" s="18" t="s">
        <v>69</v>
      </c>
      <c r="AS27" s="18">
        <v>20</v>
      </c>
      <c r="AT27" s="15" t="s">
        <v>69</v>
      </c>
      <c r="AU27" s="15" t="s">
        <v>69</v>
      </c>
      <c r="AV27" s="16" t="s">
        <v>71</v>
      </c>
      <c r="AW27" s="15" t="s">
        <v>69</v>
      </c>
      <c r="AX27" s="15" t="s">
        <v>69</v>
      </c>
      <c r="AY27" s="18">
        <v>20</v>
      </c>
      <c r="AZ27" s="15" t="s">
        <v>69</v>
      </c>
      <c r="BA27" s="15" t="s">
        <v>69</v>
      </c>
      <c r="BB27" s="16" t="s">
        <v>71</v>
      </c>
      <c r="BC27" s="15" t="s">
        <v>69</v>
      </c>
      <c r="BD27" s="15" t="s">
        <v>69</v>
      </c>
    </row>
    <row r="28" spans="1:56" s="20" customFormat="1" ht="16.5" customHeight="1">
      <c r="A28" s="15">
        <v>4</v>
      </c>
      <c r="B28" s="16" t="s">
        <v>166</v>
      </c>
      <c r="C28" s="16" t="s">
        <v>167</v>
      </c>
      <c r="D28" s="15">
        <v>500</v>
      </c>
      <c r="E28" s="16" t="s">
        <v>168</v>
      </c>
      <c r="F28" s="16" t="s">
        <v>98</v>
      </c>
      <c r="G28" s="16" t="s">
        <v>99</v>
      </c>
      <c r="H28" s="16" t="s">
        <v>223</v>
      </c>
      <c r="I28" s="16" t="s">
        <v>229</v>
      </c>
      <c r="J28" s="16" t="s">
        <v>230</v>
      </c>
      <c r="K28" s="16" t="s">
        <v>231</v>
      </c>
      <c r="L28" s="15" t="s">
        <v>161</v>
      </c>
      <c r="M28" s="15" t="s">
        <v>60</v>
      </c>
      <c r="N28" s="15" t="s">
        <v>61</v>
      </c>
      <c r="O28" s="15" t="s">
        <v>104</v>
      </c>
      <c r="P28" s="16" t="s">
        <v>227</v>
      </c>
      <c r="Q28" s="16" t="s">
        <v>192</v>
      </c>
      <c r="R28" s="15" t="s">
        <v>65</v>
      </c>
      <c r="S28" s="15" t="s">
        <v>66</v>
      </c>
      <c r="T28" s="15" t="s">
        <v>221</v>
      </c>
      <c r="U28" s="17">
        <v>43831</v>
      </c>
      <c r="V28" s="17">
        <v>44196</v>
      </c>
      <c r="W28" s="15" t="s">
        <v>80</v>
      </c>
      <c r="X28" s="15">
        <v>2020</v>
      </c>
      <c r="Y28" s="16" t="s">
        <v>185</v>
      </c>
      <c r="Z28" s="21">
        <v>20</v>
      </c>
      <c r="AA28" s="21">
        <v>20</v>
      </c>
      <c r="AB28" s="21" t="s">
        <v>232</v>
      </c>
      <c r="AC28" s="42" t="s">
        <v>232</v>
      </c>
      <c r="AD28" s="42" t="s">
        <v>232</v>
      </c>
      <c r="AE28" s="42" t="s">
        <v>232</v>
      </c>
      <c r="AF28" s="42" t="s">
        <v>233</v>
      </c>
      <c r="AG28" s="18">
        <v>20</v>
      </c>
      <c r="AH28" s="18" t="s">
        <v>69</v>
      </c>
      <c r="AI28" s="18" t="s">
        <v>69</v>
      </c>
      <c r="AJ28" s="16" t="s">
        <v>71</v>
      </c>
      <c r="AK28" s="18" t="s">
        <v>69</v>
      </c>
      <c r="AL28" s="18" t="s">
        <v>69</v>
      </c>
      <c r="AM28" s="18">
        <v>20</v>
      </c>
      <c r="AN28" s="18" t="s">
        <v>69</v>
      </c>
      <c r="AO28" s="18" t="s">
        <v>69</v>
      </c>
      <c r="AP28" s="16" t="s">
        <v>71</v>
      </c>
      <c r="AQ28" s="18" t="s">
        <v>69</v>
      </c>
      <c r="AR28" s="18" t="s">
        <v>69</v>
      </c>
      <c r="AS28" s="18">
        <v>20</v>
      </c>
      <c r="AT28" s="15" t="s">
        <v>69</v>
      </c>
      <c r="AU28" s="15" t="s">
        <v>69</v>
      </c>
      <c r="AV28" s="16" t="s">
        <v>71</v>
      </c>
      <c r="AW28" s="15" t="s">
        <v>69</v>
      </c>
      <c r="AX28" s="15" t="s">
        <v>69</v>
      </c>
      <c r="AY28" s="18">
        <v>20</v>
      </c>
      <c r="AZ28" s="15" t="s">
        <v>69</v>
      </c>
      <c r="BA28" s="15" t="s">
        <v>69</v>
      </c>
      <c r="BB28" s="16" t="s">
        <v>71</v>
      </c>
      <c r="BC28" s="15" t="s">
        <v>69</v>
      </c>
      <c r="BD28" s="15" t="s">
        <v>69</v>
      </c>
    </row>
    <row r="29" spans="1:56" s="20" customFormat="1" ht="16.5" customHeight="1">
      <c r="A29" s="15">
        <v>4</v>
      </c>
      <c r="B29" s="16" t="s">
        <v>166</v>
      </c>
      <c r="C29" s="16" t="s">
        <v>167</v>
      </c>
      <c r="D29" s="15">
        <v>500</v>
      </c>
      <c r="E29" s="16" t="s">
        <v>168</v>
      </c>
      <c r="F29" s="16" t="s">
        <v>107</v>
      </c>
      <c r="G29" s="16" t="s">
        <v>99</v>
      </c>
      <c r="H29" s="16" t="s">
        <v>234</v>
      </c>
      <c r="I29" s="16" t="s">
        <v>235</v>
      </c>
      <c r="J29" s="16" t="s">
        <v>236</v>
      </c>
      <c r="K29" s="16" t="s">
        <v>237</v>
      </c>
      <c r="L29" s="15" t="s">
        <v>161</v>
      </c>
      <c r="M29" s="15" t="s">
        <v>60</v>
      </c>
      <c r="N29" s="15" t="s">
        <v>61</v>
      </c>
      <c r="O29" s="15" t="s">
        <v>104</v>
      </c>
      <c r="P29" s="16" t="s">
        <v>238</v>
      </c>
      <c r="Q29" s="16" t="s">
        <v>239</v>
      </c>
      <c r="R29" s="15" t="s">
        <v>65</v>
      </c>
      <c r="S29" s="15" t="s">
        <v>66</v>
      </c>
      <c r="T29" s="15" t="s">
        <v>221</v>
      </c>
      <c r="U29" s="17">
        <v>43831</v>
      </c>
      <c r="V29" s="17">
        <v>44196</v>
      </c>
      <c r="W29" s="15" t="s">
        <v>80</v>
      </c>
      <c r="X29" s="15">
        <v>2020</v>
      </c>
      <c r="Y29" s="16" t="s">
        <v>185</v>
      </c>
      <c r="Z29" s="21">
        <v>10</v>
      </c>
      <c r="AA29" s="21">
        <v>10</v>
      </c>
      <c r="AB29" s="21" t="s">
        <v>232</v>
      </c>
      <c r="AC29" s="42" t="s">
        <v>232</v>
      </c>
      <c r="AD29" s="42" t="s">
        <v>232</v>
      </c>
      <c r="AE29" s="42" t="s">
        <v>232</v>
      </c>
      <c r="AF29" s="42" t="s">
        <v>240</v>
      </c>
      <c r="AG29" s="18">
        <v>10</v>
      </c>
      <c r="AH29" s="18" t="s">
        <v>69</v>
      </c>
      <c r="AI29" s="18" t="s">
        <v>69</v>
      </c>
      <c r="AJ29" s="16" t="s">
        <v>71</v>
      </c>
      <c r="AK29" s="18" t="s">
        <v>69</v>
      </c>
      <c r="AL29" s="18" t="s">
        <v>69</v>
      </c>
      <c r="AM29" s="18">
        <v>10</v>
      </c>
      <c r="AN29" s="18" t="s">
        <v>69</v>
      </c>
      <c r="AO29" s="18" t="s">
        <v>69</v>
      </c>
      <c r="AP29" s="16" t="s">
        <v>71</v>
      </c>
      <c r="AQ29" s="18" t="s">
        <v>69</v>
      </c>
      <c r="AR29" s="18" t="s">
        <v>69</v>
      </c>
      <c r="AS29" s="18">
        <v>90</v>
      </c>
      <c r="AT29" s="15" t="s">
        <v>69</v>
      </c>
      <c r="AU29" s="15" t="s">
        <v>69</v>
      </c>
      <c r="AV29" s="16" t="s">
        <v>71</v>
      </c>
      <c r="AW29" s="15" t="s">
        <v>69</v>
      </c>
      <c r="AX29" s="15" t="s">
        <v>69</v>
      </c>
      <c r="AY29" s="18">
        <v>10</v>
      </c>
      <c r="AZ29" s="15" t="s">
        <v>69</v>
      </c>
      <c r="BA29" s="15" t="s">
        <v>69</v>
      </c>
      <c r="BB29" s="16" t="s">
        <v>71</v>
      </c>
      <c r="BC29" s="15" t="s">
        <v>69</v>
      </c>
      <c r="BD29" s="15" t="s">
        <v>69</v>
      </c>
    </row>
    <row r="30" spans="1:56" s="20" customFormat="1" ht="16.5" customHeight="1">
      <c r="A30" s="15">
        <v>4</v>
      </c>
      <c r="B30" s="16" t="s">
        <v>166</v>
      </c>
      <c r="C30" s="16" t="s">
        <v>167</v>
      </c>
      <c r="D30" s="15">
        <v>500</v>
      </c>
      <c r="E30" s="16" t="s">
        <v>168</v>
      </c>
      <c r="F30" s="16" t="s">
        <v>114</v>
      </c>
      <c r="G30" s="16" t="s">
        <v>99</v>
      </c>
      <c r="H30" s="16" t="s">
        <v>241</v>
      </c>
      <c r="I30" s="16" t="s">
        <v>242</v>
      </c>
      <c r="J30" s="16" t="s">
        <v>243</v>
      </c>
      <c r="K30" s="16" t="s">
        <v>244</v>
      </c>
      <c r="L30" s="15" t="s">
        <v>59</v>
      </c>
      <c r="M30" s="15" t="s">
        <v>60</v>
      </c>
      <c r="N30" s="15" t="s">
        <v>61</v>
      </c>
      <c r="O30" s="15" t="s">
        <v>104</v>
      </c>
      <c r="P30" s="16" t="s">
        <v>245</v>
      </c>
      <c r="Q30" s="16" t="s">
        <v>246</v>
      </c>
      <c r="R30" s="15" t="s">
        <v>65</v>
      </c>
      <c r="S30" s="15" t="s">
        <v>66</v>
      </c>
      <c r="T30" s="15" t="s">
        <v>67</v>
      </c>
      <c r="U30" s="17">
        <v>43831</v>
      </c>
      <c r="V30" s="17">
        <v>44196</v>
      </c>
      <c r="W30" s="15" t="s">
        <v>80</v>
      </c>
      <c r="X30" s="15">
        <v>2020</v>
      </c>
      <c r="Y30" s="16" t="s">
        <v>185</v>
      </c>
      <c r="Z30" s="21">
        <v>90</v>
      </c>
      <c r="AA30" s="21" t="s">
        <v>69</v>
      </c>
      <c r="AB30" s="21" t="s">
        <v>69</v>
      </c>
      <c r="AC30" s="42" t="s">
        <v>70</v>
      </c>
      <c r="AD30" s="42" t="s">
        <v>70</v>
      </c>
      <c r="AE30" s="42" t="s">
        <v>70</v>
      </c>
      <c r="AF30" s="43" t="s">
        <v>69</v>
      </c>
      <c r="AG30" s="15" t="s">
        <v>69</v>
      </c>
      <c r="AH30" s="15" t="s">
        <v>69</v>
      </c>
      <c r="AI30" s="16" t="s">
        <v>70</v>
      </c>
      <c r="AJ30" s="16" t="s">
        <v>70</v>
      </c>
      <c r="AK30" s="16" t="s">
        <v>70</v>
      </c>
      <c r="AL30" s="15" t="s">
        <v>69</v>
      </c>
      <c r="AM30" s="15" t="s">
        <v>69</v>
      </c>
      <c r="AN30" s="15" t="s">
        <v>69</v>
      </c>
      <c r="AO30" s="16" t="s">
        <v>70</v>
      </c>
      <c r="AP30" s="16" t="s">
        <v>70</v>
      </c>
      <c r="AQ30" s="16" t="s">
        <v>70</v>
      </c>
      <c r="AR30" s="15" t="s">
        <v>69</v>
      </c>
      <c r="AS30" s="15" t="s">
        <v>69</v>
      </c>
      <c r="AT30" s="15" t="s">
        <v>69</v>
      </c>
      <c r="AU30" s="16" t="s">
        <v>70</v>
      </c>
      <c r="AV30" s="16" t="s">
        <v>70</v>
      </c>
      <c r="AW30" s="16" t="s">
        <v>70</v>
      </c>
      <c r="AX30" s="15" t="s">
        <v>69</v>
      </c>
      <c r="AY30" s="18">
        <v>90</v>
      </c>
      <c r="AZ30" s="15" t="s">
        <v>69</v>
      </c>
      <c r="BA30" s="15" t="s">
        <v>69</v>
      </c>
      <c r="BB30" s="16" t="s">
        <v>71</v>
      </c>
      <c r="BC30" s="15" t="s">
        <v>69</v>
      </c>
      <c r="BD30" s="15" t="s">
        <v>69</v>
      </c>
    </row>
    <row r="31" spans="1:56" s="20" customFormat="1" ht="16.5" customHeight="1">
      <c r="A31" s="15">
        <v>4</v>
      </c>
      <c r="B31" s="16" t="s">
        <v>166</v>
      </c>
      <c r="C31" s="16" t="s">
        <v>167</v>
      </c>
      <c r="D31" s="15">
        <v>500</v>
      </c>
      <c r="E31" s="16" t="s">
        <v>168</v>
      </c>
      <c r="F31" s="16" t="s">
        <v>247</v>
      </c>
      <c r="G31" s="16" t="s">
        <v>99</v>
      </c>
      <c r="H31" s="16" t="s">
        <v>248</v>
      </c>
      <c r="I31" s="16" t="s">
        <v>249</v>
      </c>
      <c r="J31" s="16" t="s">
        <v>250</v>
      </c>
      <c r="K31" s="16" t="s">
        <v>251</v>
      </c>
      <c r="L31" s="15" t="s">
        <v>59</v>
      </c>
      <c r="M31" s="15" t="s">
        <v>60</v>
      </c>
      <c r="N31" s="15" t="s">
        <v>61</v>
      </c>
      <c r="O31" s="15" t="s">
        <v>104</v>
      </c>
      <c r="P31" s="16" t="s">
        <v>252</v>
      </c>
      <c r="Q31" s="16" t="s">
        <v>239</v>
      </c>
      <c r="R31" s="15" t="s">
        <v>65</v>
      </c>
      <c r="S31" s="15" t="s">
        <v>66</v>
      </c>
      <c r="T31" s="15" t="s">
        <v>221</v>
      </c>
      <c r="U31" s="17">
        <v>43831</v>
      </c>
      <c r="V31" s="17">
        <v>44196</v>
      </c>
      <c r="W31" s="15" t="s">
        <v>80</v>
      </c>
      <c r="X31" s="15">
        <v>2020</v>
      </c>
      <c r="Y31" s="16" t="s">
        <v>185</v>
      </c>
      <c r="Z31" s="21">
        <v>80</v>
      </c>
      <c r="AA31" s="21" t="s">
        <v>69</v>
      </c>
      <c r="AB31" s="21" t="s">
        <v>69</v>
      </c>
      <c r="AC31" s="42" t="s">
        <v>70</v>
      </c>
      <c r="AD31" s="42" t="s">
        <v>70</v>
      </c>
      <c r="AE31" s="42" t="s">
        <v>70</v>
      </c>
      <c r="AF31" s="43" t="s">
        <v>69</v>
      </c>
      <c r="AG31" s="15" t="s">
        <v>69</v>
      </c>
      <c r="AH31" s="15" t="s">
        <v>69</v>
      </c>
      <c r="AI31" s="16" t="s">
        <v>70</v>
      </c>
      <c r="AJ31" s="16" t="s">
        <v>70</v>
      </c>
      <c r="AK31" s="16" t="s">
        <v>70</v>
      </c>
      <c r="AL31" s="15" t="s">
        <v>69</v>
      </c>
      <c r="AM31" s="15" t="s">
        <v>69</v>
      </c>
      <c r="AN31" s="15" t="s">
        <v>69</v>
      </c>
      <c r="AO31" s="16" t="s">
        <v>70</v>
      </c>
      <c r="AP31" s="16" t="s">
        <v>70</v>
      </c>
      <c r="AQ31" s="16" t="s">
        <v>70</v>
      </c>
      <c r="AR31" s="15" t="s">
        <v>69</v>
      </c>
      <c r="AS31" s="15" t="s">
        <v>69</v>
      </c>
      <c r="AT31" s="15" t="s">
        <v>69</v>
      </c>
      <c r="AU31" s="16" t="s">
        <v>70</v>
      </c>
      <c r="AV31" s="16" t="s">
        <v>70</v>
      </c>
      <c r="AW31" s="16" t="s">
        <v>70</v>
      </c>
      <c r="AX31" s="15" t="s">
        <v>69</v>
      </c>
      <c r="AY31" s="18">
        <v>80</v>
      </c>
      <c r="AZ31" s="15" t="s">
        <v>69</v>
      </c>
      <c r="BA31" s="15" t="s">
        <v>69</v>
      </c>
      <c r="BB31" s="16" t="s">
        <v>71</v>
      </c>
      <c r="BC31" s="15" t="s">
        <v>69</v>
      </c>
      <c r="BD31" s="15" t="s">
        <v>69</v>
      </c>
    </row>
    <row r="32" spans="1:56" s="20" customFormat="1" ht="16.5" customHeight="1">
      <c r="A32" s="15">
        <v>4</v>
      </c>
      <c r="B32" s="16" t="s">
        <v>166</v>
      </c>
      <c r="C32" s="16" t="s">
        <v>167</v>
      </c>
      <c r="D32" s="15">
        <v>500</v>
      </c>
      <c r="E32" s="16" t="s">
        <v>168</v>
      </c>
      <c r="F32" s="16" t="s">
        <v>253</v>
      </c>
      <c r="G32" s="16" t="s">
        <v>99</v>
      </c>
      <c r="H32" s="16" t="s">
        <v>254</v>
      </c>
      <c r="I32" s="16" t="s">
        <v>255</v>
      </c>
      <c r="J32" s="16" t="s">
        <v>256</v>
      </c>
      <c r="K32" s="16" t="s">
        <v>257</v>
      </c>
      <c r="L32" s="15" t="s">
        <v>161</v>
      </c>
      <c r="M32" s="15" t="s">
        <v>60</v>
      </c>
      <c r="N32" s="15" t="s">
        <v>61</v>
      </c>
      <c r="O32" s="15" t="s">
        <v>104</v>
      </c>
      <c r="P32" s="16" t="s">
        <v>219</v>
      </c>
      <c r="Q32" s="16" t="s">
        <v>258</v>
      </c>
      <c r="R32" s="15" t="s">
        <v>65</v>
      </c>
      <c r="S32" s="15" t="s">
        <v>66</v>
      </c>
      <c r="T32" s="15" t="s">
        <v>221</v>
      </c>
      <c r="U32" s="17">
        <v>43831</v>
      </c>
      <c r="V32" s="17">
        <v>44196</v>
      </c>
      <c r="W32" s="15" t="s">
        <v>80</v>
      </c>
      <c r="X32" s="15">
        <v>2020</v>
      </c>
      <c r="Y32" s="16" t="s">
        <v>185</v>
      </c>
      <c r="Z32" s="23">
        <v>100</v>
      </c>
      <c r="AA32" s="23">
        <v>100</v>
      </c>
      <c r="AB32" s="23">
        <f>2/8*100</f>
        <v>25</v>
      </c>
      <c r="AC32" s="44">
        <v>75</v>
      </c>
      <c r="AD32" s="42" t="s">
        <v>193</v>
      </c>
      <c r="AE32" s="44">
        <v>175</v>
      </c>
      <c r="AF32" s="42" t="s">
        <v>259</v>
      </c>
      <c r="AG32" s="18">
        <v>100</v>
      </c>
      <c r="AH32" s="18" t="s">
        <v>69</v>
      </c>
      <c r="AI32" s="18" t="s">
        <v>69</v>
      </c>
      <c r="AJ32" s="16" t="s">
        <v>71</v>
      </c>
      <c r="AK32" s="18" t="s">
        <v>69</v>
      </c>
      <c r="AL32" s="18" t="s">
        <v>69</v>
      </c>
      <c r="AM32" s="18">
        <v>100</v>
      </c>
      <c r="AN32" s="18" t="s">
        <v>69</v>
      </c>
      <c r="AO32" s="18" t="s">
        <v>69</v>
      </c>
      <c r="AP32" s="16" t="s">
        <v>71</v>
      </c>
      <c r="AQ32" s="18" t="s">
        <v>69</v>
      </c>
      <c r="AR32" s="18" t="s">
        <v>69</v>
      </c>
      <c r="AS32" s="18">
        <v>100</v>
      </c>
      <c r="AT32" s="15" t="s">
        <v>69</v>
      </c>
      <c r="AU32" s="15" t="s">
        <v>69</v>
      </c>
      <c r="AV32" s="16" t="s">
        <v>71</v>
      </c>
      <c r="AW32" s="15" t="s">
        <v>69</v>
      </c>
      <c r="AX32" s="15" t="s">
        <v>69</v>
      </c>
      <c r="AY32" s="18">
        <v>100</v>
      </c>
      <c r="AZ32" s="15" t="s">
        <v>69</v>
      </c>
      <c r="BA32" s="15" t="s">
        <v>69</v>
      </c>
      <c r="BB32" s="16" t="s">
        <v>71</v>
      </c>
      <c r="BC32" s="15" t="s">
        <v>69</v>
      </c>
      <c r="BD32" s="15" t="s">
        <v>69</v>
      </c>
    </row>
    <row r="33" spans="1:56" s="20" customFormat="1" ht="16.5" customHeight="1">
      <c r="A33" s="15">
        <v>1</v>
      </c>
      <c r="B33" s="16" t="s">
        <v>260</v>
      </c>
      <c r="C33" s="16" t="s">
        <v>261</v>
      </c>
      <c r="D33" s="15">
        <v>340</v>
      </c>
      <c r="E33" s="16" t="s">
        <v>262</v>
      </c>
      <c r="F33" s="16" t="s">
        <v>53</v>
      </c>
      <c r="G33" s="16" t="s">
        <v>54</v>
      </c>
      <c r="H33" s="16" t="s">
        <v>263</v>
      </c>
      <c r="I33" s="16" t="s">
        <v>264</v>
      </c>
      <c r="J33" s="16" t="s">
        <v>265</v>
      </c>
      <c r="K33" s="16" t="s">
        <v>266</v>
      </c>
      <c r="L33" s="15" t="s">
        <v>59</v>
      </c>
      <c r="M33" s="15" t="s">
        <v>173</v>
      </c>
      <c r="N33" s="15" t="s">
        <v>61</v>
      </c>
      <c r="O33" s="15" t="s">
        <v>62</v>
      </c>
      <c r="P33" s="16" t="s">
        <v>267</v>
      </c>
      <c r="Q33" s="16" t="s">
        <v>268</v>
      </c>
      <c r="R33" s="15" t="s">
        <v>65</v>
      </c>
      <c r="S33" s="15" t="s">
        <v>184</v>
      </c>
      <c r="T33" s="15" t="s">
        <v>67</v>
      </c>
      <c r="U33" s="17">
        <v>43837</v>
      </c>
      <c r="V33" s="17">
        <v>44188</v>
      </c>
      <c r="W33" s="18">
        <v>82.04</v>
      </c>
      <c r="X33" s="15">
        <v>2018</v>
      </c>
      <c r="Y33" s="16" t="s">
        <v>269</v>
      </c>
      <c r="Z33" s="21">
        <v>63</v>
      </c>
      <c r="AA33" s="21" t="s">
        <v>69</v>
      </c>
      <c r="AB33" s="21" t="s">
        <v>69</v>
      </c>
      <c r="AC33" s="42" t="s">
        <v>70</v>
      </c>
      <c r="AD33" s="42" t="s">
        <v>70</v>
      </c>
      <c r="AE33" s="42" t="s">
        <v>70</v>
      </c>
      <c r="AF33" s="43" t="s">
        <v>69</v>
      </c>
      <c r="AG33" s="15" t="s">
        <v>69</v>
      </c>
      <c r="AH33" s="15" t="s">
        <v>69</v>
      </c>
      <c r="AI33" s="16" t="s">
        <v>70</v>
      </c>
      <c r="AJ33" s="16" t="s">
        <v>70</v>
      </c>
      <c r="AK33" s="16" t="s">
        <v>70</v>
      </c>
      <c r="AL33" s="15" t="s">
        <v>69</v>
      </c>
      <c r="AM33" s="15" t="s">
        <v>69</v>
      </c>
      <c r="AN33" s="15" t="s">
        <v>69</v>
      </c>
      <c r="AO33" s="16" t="s">
        <v>70</v>
      </c>
      <c r="AP33" s="16" t="s">
        <v>70</v>
      </c>
      <c r="AQ33" s="16" t="s">
        <v>70</v>
      </c>
      <c r="AR33" s="15" t="s">
        <v>69</v>
      </c>
      <c r="AS33" s="15" t="s">
        <v>69</v>
      </c>
      <c r="AT33" s="15" t="s">
        <v>69</v>
      </c>
      <c r="AU33" s="16" t="s">
        <v>70</v>
      </c>
      <c r="AV33" s="16" t="s">
        <v>70</v>
      </c>
      <c r="AW33" s="16" t="s">
        <v>70</v>
      </c>
      <c r="AX33" s="15" t="s">
        <v>69</v>
      </c>
      <c r="AY33" s="18">
        <v>63</v>
      </c>
      <c r="AZ33" s="15" t="s">
        <v>69</v>
      </c>
      <c r="BA33" s="15" t="s">
        <v>69</v>
      </c>
      <c r="BB33" s="16" t="s">
        <v>71</v>
      </c>
      <c r="BC33" s="15" t="s">
        <v>69</v>
      </c>
      <c r="BD33" s="15" t="s">
        <v>69</v>
      </c>
    </row>
    <row r="34" spans="1:56" s="20" customFormat="1" ht="16.5" customHeight="1">
      <c r="A34" s="15">
        <v>1</v>
      </c>
      <c r="B34" s="16" t="s">
        <v>260</v>
      </c>
      <c r="C34" s="16" t="s">
        <v>261</v>
      </c>
      <c r="D34" s="15">
        <v>340</v>
      </c>
      <c r="E34" s="16" t="s">
        <v>262</v>
      </c>
      <c r="F34" s="16" t="s">
        <v>72</v>
      </c>
      <c r="G34" s="16" t="s">
        <v>73</v>
      </c>
      <c r="H34" s="16" t="s">
        <v>270</v>
      </c>
      <c r="I34" s="16" t="s">
        <v>271</v>
      </c>
      <c r="J34" s="16" t="s">
        <v>272</v>
      </c>
      <c r="K34" s="16" t="s">
        <v>273</v>
      </c>
      <c r="L34" s="15" t="s">
        <v>59</v>
      </c>
      <c r="M34" s="15" t="s">
        <v>173</v>
      </c>
      <c r="N34" s="15" t="s">
        <v>61</v>
      </c>
      <c r="O34" s="15" t="s">
        <v>62</v>
      </c>
      <c r="P34" s="16" t="s">
        <v>274</v>
      </c>
      <c r="Q34" s="16" t="s">
        <v>275</v>
      </c>
      <c r="R34" s="15" t="s">
        <v>65</v>
      </c>
      <c r="S34" s="15" t="s">
        <v>184</v>
      </c>
      <c r="T34" s="15" t="s">
        <v>67</v>
      </c>
      <c r="U34" s="17">
        <v>43831</v>
      </c>
      <c r="V34" s="17">
        <v>44196</v>
      </c>
      <c r="W34" s="18">
        <v>69.36500000000001</v>
      </c>
      <c r="X34" s="15">
        <v>2018</v>
      </c>
      <c r="Y34" s="16" t="s">
        <v>276</v>
      </c>
      <c r="Z34" s="21">
        <v>87</v>
      </c>
      <c r="AA34" s="21" t="s">
        <v>69</v>
      </c>
      <c r="AB34" s="21" t="s">
        <v>69</v>
      </c>
      <c r="AC34" s="42" t="s">
        <v>70</v>
      </c>
      <c r="AD34" s="42" t="s">
        <v>70</v>
      </c>
      <c r="AE34" s="42" t="s">
        <v>70</v>
      </c>
      <c r="AF34" s="43" t="s">
        <v>69</v>
      </c>
      <c r="AG34" s="15" t="s">
        <v>69</v>
      </c>
      <c r="AH34" s="15" t="s">
        <v>69</v>
      </c>
      <c r="AI34" s="16" t="s">
        <v>70</v>
      </c>
      <c r="AJ34" s="16" t="s">
        <v>70</v>
      </c>
      <c r="AK34" s="16" t="s">
        <v>70</v>
      </c>
      <c r="AL34" s="15" t="s">
        <v>69</v>
      </c>
      <c r="AM34" s="15" t="s">
        <v>69</v>
      </c>
      <c r="AN34" s="15" t="s">
        <v>69</v>
      </c>
      <c r="AO34" s="16" t="s">
        <v>70</v>
      </c>
      <c r="AP34" s="16" t="s">
        <v>70</v>
      </c>
      <c r="AQ34" s="16" t="s">
        <v>70</v>
      </c>
      <c r="AR34" s="15" t="s">
        <v>69</v>
      </c>
      <c r="AS34" s="15" t="s">
        <v>69</v>
      </c>
      <c r="AT34" s="15" t="s">
        <v>69</v>
      </c>
      <c r="AU34" s="16" t="s">
        <v>70</v>
      </c>
      <c r="AV34" s="16" t="s">
        <v>70</v>
      </c>
      <c r="AW34" s="16" t="s">
        <v>70</v>
      </c>
      <c r="AX34" s="15" t="s">
        <v>69</v>
      </c>
      <c r="AY34" s="18">
        <v>87</v>
      </c>
      <c r="AZ34" s="15" t="s">
        <v>69</v>
      </c>
      <c r="BA34" s="15" t="s">
        <v>69</v>
      </c>
      <c r="BB34" s="16" t="s">
        <v>71</v>
      </c>
      <c r="BC34" s="15" t="s">
        <v>69</v>
      </c>
      <c r="BD34" s="15" t="s">
        <v>69</v>
      </c>
    </row>
    <row r="35" spans="1:56" s="20" customFormat="1" ht="16.5" customHeight="1">
      <c r="A35" s="15">
        <v>1</v>
      </c>
      <c r="B35" s="16" t="s">
        <v>260</v>
      </c>
      <c r="C35" s="16" t="s">
        <v>261</v>
      </c>
      <c r="D35" s="15">
        <v>340</v>
      </c>
      <c r="E35" s="16" t="s">
        <v>262</v>
      </c>
      <c r="F35" s="16" t="s">
        <v>82</v>
      </c>
      <c r="G35" s="16" t="s">
        <v>83</v>
      </c>
      <c r="H35" s="16" t="s">
        <v>277</v>
      </c>
      <c r="I35" s="16" t="s">
        <v>278</v>
      </c>
      <c r="J35" s="16" t="s">
        <v>279</v>
      </c>
      <c r="K35" s="16" t="s">
        <v>280</v>
      </c>
      <c r="L35" s="15" t="s">
        <v>59</v>
      </c>
      <c r="M35" s="15" t="s">
        <v>281</v>
      </c>
      <c r="N35" s="15" t="s">
        <v>61</v>
      </c>
      <c r="O35" s="15" t="s">
        <v>62</v>
      </c>
      <c r="P35" s="16" t="s">
        <v>282</v>
      </c>
      <c r="Q35" s="16" t="s">
        <v>283</v>
      </c>
      <c r="R35" s="15" t="s">
        <v>65</v>
      </c>
      <c r="S35" s="15" t="s">
        <v>184</v>
      </c>
      <c r="T35" s="15" t="s">
        <v>67</v>
      </c>
      <c r="U35" s="17">
        <v>43831</v>
      </c>
      <c r="V35" s="17">
        <v>44196</v>
      </c>
      <c r="W35" s="15" t="s">
        <v>80</v>
      </c>
      <c r="X35" s="15">
        <v>2019</v>
      </c>
      <c r="Y35" s="22">
        <v>0</v>
      </c>
      <c r="Z35" s="21">
        <v>87</v>
      </c>
      <c r="AA35" s="21" t="s">
        <v>69</v>
      </c>
      <c r="AB35" s="21" t="s">
        <v>69</v>
      </c>
      <c r="AC35" s="42" t="s">
        <v>70</v>
      </c>
      <c r="AD35" s="42" t="s">
        <v>70</v>
      </c>
      <c r="AE35" s="42" t="s">
        <v>70</v>
      </c>
      <c r="AF35" s="43" t="s">
        <v>69</v>
      </c>
      <c r="AG35" s="15" t="s">
        <v>69</v>
      </c>
      <c r="AH35" s="15" t="s">
        <v>69</v>
      </c>
      <c r="AI35" s="16" t="s">
        <v>70</v>
      </c>
      <c r="AJ35" s="16" t="s">
        <v>70</v>
      </c>
      <c r="AK35" s="16" t="s">
        <v>70</v>
      </c>
      <c r="AL35" s="15" t="s">
        <v>69</v>
      </c>
      <c r="AM35" s="15" t="s">
        <v>69</v>
      </c>
      <c r="AN35" s="15" t="s">
        <v>69</v>
      </c>
      <c r="AO35" s="16" t="s">
        <v>70</v>
      </c>
      <c r="AP35" s="16" t="s">
        <v>70</v>
      </c>
      <c r="AQ35" s="16" t="s">
        <v>70</v>
      </c>
      <c r="AR35" s="15" t="s">
        <v>69</v>
      </c>
      <c r="AS35" s="15" t="s">
        <v>69</v>
      </c>
      <c r="AT35" s="15" t="s">
        <v>69</v>
      </c>
      <c r="AU35" s="16" t="s">
        <v>70</v>
      </c>
      <c r="AV35" s="16" t="s">
        <v>70</v>
      </c>
      <c r="AW35" s="16" t="s">
        <v>70</v>
      </c>
      <c r="AX35" s="15" t="s">
        <v>69</v>
      </c>
      <c r="AY35" s="18">
        <v>87</v>
      </c>
      <c r="AZ35" s="15" t="s">
        <v>69</v>
      </c>
      <c r="BA35" s="15" t="s">
        <v>69</v>
      </c>
      <c r="BB35" s="16" t="s">
        <v>71</v>
      </c>
      <c r="BC35" s="15" t="s">
        <v>69</v>
      </c>
      <c r="BD35" s="15" t="s">
        <v>69</v>
      </c>
    </row>
    <row r="36" spans="1:56" s="20" customFormat="1" ht="16.5" customHeight="1">
      <c r="A36" s="15">
        <v>1</v>
      </c>
      <c r="B36" s="16" t="s">
        <v>260</v>
      </c>
      <c r="C36" s="16" t="s">
        <v>261</v>
      </c>
      <c r="D36" s="15">
        <v>340</v>
      </c>
      <c r="E36" s="16" t="s">
        <v>262</v>
      </c>
      <c r="F36" s="16" t="s">
        <v>82</v>
      </c>
      <c r="G36" s="16" t="s">
        <v>83</v>
      </c>
      <c r="H36" s="16" t="s">
        <v>277</v>
      </c>
      <c r="I36" s="16" t="s">
        <v>284</v>
      </c>
      <c r="J36" s="16" t="s">
        <v>285</v>
      </c>
      <c r="K36" s="16" t="s">
        <v>286</v>
      </c>
      <c r="L36" s="15" t="s">
        <v>59</v>
      </c>
      <c r="M36" s="15" t="s">
        <v>281</v>
      </c>
      <c r="N36" s="15" t="s">
        <v>61</v>
      </c>
      <c r="O36" s="15" t="s">
        <v>62</v>
      </c>
      <c r="P36" s="16" t="s">
        <v>287</v>
      </c>
      <c r="Q36" s="16" t="s">
        <v>283</v>
      </c>
      <c r="R36" s="15" t="s">
        <v>65</v>
      </c>
      <c r="S36" s="15" t="s">
        <v>184</v>
      </c>
      <c r="T36" s="15" t="s">
        <v>67</v>
      </c>
      <c r="U36" s="17">
        <v>43831</v>
      </c>
      <c r="V36" s="17">
        <v>44196</v>
      </c>
      <c r="W36" s="18">
        <v>64.26610619469027</v>
      </c>
      <c r="X36" s="15">
        <v>2018</v>
      </c>
      <c r="Y36" s="16" t="s">
        <v>276</v>
      </c>
      <c r="Z36" s="21">
        <v>80</v>
      </c>
      <c r="AA36" s="21" t="s">
        <v>69</v>
      </c>
      <c r="AB36" s="21" t="s">
        <v>69</v>
      </c>
      <c r="AC36" s="42" t="s">
        <v>70</v>
      </c>
      <c r="AD36" s="42" t="s">
        <v>70</v>
      </c>
      <c r="AE36" s="42" t="s">
        <v>70</v>
      </c>
      <c r="AF36" s="43" t="s">
        <v>69</v>
      </c>
      <c r="AG36" s="15" t="s">
        <v>69</v>
      </c>
      <c r="AH36" s="15" t="s">
        <v>69</v>
      </c>
      <c r="AI36" s="16" t="s">
        <v>70</v>
      </c>
      <c r="AJ36" s="16" t="s">
        <v>70</v>
      </c>
      <c r="AK36" s="16" t="s">
        <v>70</v>
      </c>
      <c r="AL36" s="15" t="s">
        <v>69</v>
      </c>
      <c r="AM36" s="15" t="s">
        <v>69</v>
      </c>
      <c r="AN36" s="15" t="s">
        <v>69</v>
      </c>
      <c r="AO36" s="16" t="s">
        <v>70</v>
      </c>
      <c r="AP36" s="16" t="s">
        <v>70</v>
      </c>
      <c r="AQ36" s="16" t="s">
        <v>70</v>
      </c>
      <c r="AR36" s="15" t="s">
        <v>69</v>
      </c>
      <c r="AS36" s="15" t="s">
        <v>69</v>
      </c>
      <c r="AT36" s="15" t="s">
        <v>69</v>
      </c>
      <c r="AU36" s="16" t="s">
        <v>70</v>
      </c>
      <c r="AV36" s="16" t="s">
        <v>70</v>
      </c>
      <c r="AW36" s="16" t="s">
        <v>70</v>
      </c>
      <c r="AX36" s="15" t="s">
        <v>69</v>
      </c>
      <c r="AY36" s="18">
        <v>80</v>
      </c>
      <c r="AZ36" s="15" t="s">
        <v>69</v>
      </c>
      <c r="BA36" s="15" t="s">
        <v>69</v>
      </c>
      <c r="BB36" s="16" t="s">
        <v>71</v>
      </c>
      <c r="BC36" s="15" t="s">
        <v>69</v>
      </c>
      <c r="BD36" s="15" t="s">
        <v>69</v>
      </c>
    </row>
    <row r="37" spans="1:56" s="20" customFormat="1" ht="16.5" customHeight="1">
      <c r="A37" s="15">
        <v>1</v>
      </c>
      <c r="B37" s="16" t="s">
        <v>260</v>
      </c>
      <c r="C37" s="16" t="s">
        <v>261</v>
      </c>
      <c r="D37" s="15">
        <v>340</v>
      </c>
      <c r="E37" s="16" t="s">
        <v>262</v>
      </c>
      <c r="F37" s="16" t="s">
        <v>91</v>
      </c>
      <c r="G37" s="16" t="s">
        <v>83</v>
      </c>
      <c r="H37" s="16" t="s">
        <v>288</v>
      </c>
      <c r="I37" s="16" t="s">
        <v>289</v>
      </c>
      <c r="J37" s="16" t="s">
        <v>290</v>
      </c>
      <c r="K37" s="16" t="s">
        <v>291</v>
      </c>
      <c r="L37" s="15" t="s">
        <v>88</v>
      </c>
      <c r="M37" s="15" t="s">
        <v>60</v>
      </c>
      <c r="N37" s="15" t="s">
        <v>61</v>
      </c>
      <c r="O37" s="15" t="s">
        <v>104</v>
      </c>
      <c r="P37" s="16" t="s">
        <v>292</v>
      </c>
      <c r="Q37" s="16" t="s">
        <v>283</v>
      </c>
      <c r="R37" s="15" t="s">
        <v>65</v>
      </c>
      <c r="S37" s="15" t="s">
        <v>184</v>
      </c>
      <c r="T37" s="15" t="s">
        <v>67</v>
      </c>
      <c r="U37" s="17">
        <v>43831</v>
      </c>
      <c r="V37" s="17">
        <v>44196</v>
      </c>
      <c r="W37" s="18">
        <v>100</v>
      </c>
      <c r="X37" s="15">
        <v>2017</v>
      </c>
      <c r="Y37" s="22">
        <v>0</v>
      </c>
      <c r="Z37" s="21">
        <v>100</v>
      </c>
      <c r="AA37" s="21" t="s">
        <v>69</v>
      </c>
      <c r="AB37" s="21" t="s">
        <v>69</v>
      </c>
      <c r="AC37" s="42" t="s">
        <v>70</v>
      </c>
      <c r="AD37" s="42" t="s">
        <v>70</v>
      </c>
      <c r="AE37" s="42" t="s">
        <v>70</v>
      </c>
      <c r="AF37" s="43" t="s">
        <v>69</v>
      </c>
      <c r="AG37" s="18">
        <v>100</v>
      </c>
      <c r="AH37" s="18" t="s">
        <v>69</v>
      </c>
      <c r="AI37" s="18" t="s">
        <v>69</v>
      </c>
      <c r="AJ37" s="16" t="s">
        <v>71</v>
      </c>
      <c r="AK37" s="18" t="s">
        <v>69</v>
      </c>
      <c r="AL37" s="18" t="s">
        <v>69</v>
      </c>
      <c r="AM37" s="15" t="s">
        <v>69</v>
      </c>
      <c r="AN37" s="15" t="s">
        <v>69</v>
      </c>
      <c r="AO37" s="16" t="s">
        <v>70</v>
      </c>
      <c r="AP37" s="16" t="s">
        <v>70</v>
      </c>
      <c r="AQ37" s="16" t="s">
        <v>70</v>
      </c>
      <c r="AR37" s="15" t="s">
        <v>69</v>
      </c>
      <c r="AS37" s="18">
        <v>100</v>
      </c>
      <c r="AT37" s="15" t="s">
        <v>69</v>
      </c>
      <c r="AU37" s="15" t="s">
        <v>69</v>
      </c>
      <c r="AV37" s="16" t="s">
        <v>71</v>
      </c>
      <c r="AW37" s="15" t="s">
        <v>69</v>
      </c>
      <c r="AX37" s="15" t="s">
        <v>69</v>
      </c>
      <c r="AY37" s="18">
        <v>100</v>
      </c>
      <c r="AZ37" s="15" t="s">
        <v>69</v>
      </c>
      <c r="BA37" s="15" t="s">
        <v>69</v>
      </c>
      <c r="BB37" s="16" t="s">
        <v>71</v>
      </c>
      <c r="BC37" s="15" t="s">
        <v>69</v>
      </c>
      <c r="BD37" s="15" t="s">
        <v>69</v>
      </c>
    </row>
    <row r="38" spans="1:56" s="20" customFormat="1" ht="16.5" customHeight="1">
      <c r="A38" s="15">
        <v>1</v>
      </c>
      <c r="B38" s="16" t="s">
        <v>260</v>
      </c>
      <c r="C38" s="16" t="s">
        <v>261</v>
      </c>
      <c r="D38" s="15">
        <v>340</v>
      </c>
      <c r="E38" s="16" t="s">
        <v>262</v>
      </c>
      <c r="F38" s="16" t="s">
        <v>98</v>
      </c>
      <c r="G38" s="16" t="s">
        <v>99</v>
      </c>
      <c r="H38" s="16" t="s">
        <v>293</v>
      </c>
      <c r="I38" s="16" t="s">
        <v>294</v>
      </c>
      <c r="J38" s="16" t="s">
        <v>295</v>
      </c>
      <c r="K38" s="16" t="s">
        <v>296</v>
      </c>
      <c r="L38" s="15" t="s">
        <v>59</v>
      </c>
      <c r="M38" s="15" t="s">
        <v>60</v>
      </c>
      <c r="N38" s="15" t="s">
        <v>61</v>
      </c>
      <c r="O38" s="15" t="s">
        <v>104</v>
      </c>
      <c r="P38" s="16" t="s">
        <v>297</v>
      </c>
      <c r="Q38" s="16" t="s">
        <v>298</v>
      </c>
      <c r="R38" s="15" t="s">
        <v>65</v>
      </c>
      <c r="S38" s="15" t="s">
        <v>184</v>
      </c>
      <c r="T38" s="15" t="s">
        <v>67</v>
      </c>
      <c r="U38" s="17">
        <v>43831</v>
      </c>
      <c r="V38" s="17">
        <v>44196</v>
      </c>
      <c r="W38" s="18">
        <v>75.68</v>
      </c>
      <c r="X38" s="15">
        <v>2017</v>
      </c>
      <c r="Y38" s="16" t="s">
        <v>299</v>
      </c>
      <c r="Z38" s="21">
        <v>95</v>
      </c>
      <c r="AA38" s="21" t="s">
        <v>69</v>
      </c>
      <c r="AB38" s="21" t="s">
        <v>69</v>
      </c>
      <c r="AC38" s="42" t="s">
        <v>70</v>
      </c>
      <c r="AD38" s="42" t="s">
        <v>70</v>
      </c>
      <c r="AE38" s="42" t="s">
        <v>70</v>
      </c>
      <c r="AF38" s="43" t="s">
        <v>69</v>
      </c>
      <c r="AG38" s="15" t="s">
        <v>69</v>
      </c>
      <c r="AH38" s="15" t="s">
        <v>69</v>
      </c>
      <c r="AI38" s="16" t="s">
        <v>70</v>
      </c>
      <c r="AJ38" s="16" t="s">
        <v>70</v>
      </c>
      <c r="AK38" s="16" t="s">
        <v>70</v>
      </c>
      <c r="AL38" s="15" t="s">
        <v>69</v>
      </c>
      <c r="AM38" s="15" t="s">
        <v>69</v>
      </c>
      <c r="AN38" s="15" t="s">
        <v>69</v>
      </c>
      <c r="AO38" s="16" t="s">
        <v>70</v>
      </c>
      <c r="AP38" s="16" t="s">
        <v>70</v>
      </c>
      <c r="AQ38" s="16" t="s">
        <v>70</v>
      </c>
      <c r="AR38" s="15" t="s">
        <v>69</v>
      </c>
      <c r="AS38" s="15" t="s">
        <v>69</v>
      </c>
      <c r="AT38" s="15" t="s">
        <v>69</v>
      </c>
      <c r="AU38" s="16" t="s">
        <v>70</v>
      </c>
      <c r="AV38" s="16" t="s">
        <v>70</v>
      </c>
      <c r="AW38" s="16" t="s">
        <v>70</v>
      </c>
      <c r="AX38" s="15" t="s">
        <v>69</v>
      </c>
      <c r="AY38" s="18">
        <v>95</v>
      </c>
      <c r="AZ38" s="15" t="s">
        <v>69</v>
      </c>
      <c r="BA38" s="15" t="s">
        <v>69</v>
      </c>
      <c r="BB38" s="16" t="s">
        <v>71</v>
      </c>
      <c r="BC38" s="15" t="s">
        <v>69</v>
      </c>
      <c r="BD38" s="15" t="s">
        <v>69</v>
      </c>
    </row>
    <row r="39" spans="1:56" s="20" customFormat="1" ht="16.5" customHeight="1">
      <c r="A39" s="15">
        <v>1</v>
      </c>
      <c r="B39" s="16" t="s">
        <v>260</v>
      </c>
      <c r="C39" s="16" t="s">
        <v>261</v>
      </c>
      <c r="D39" s="15">
        <v>340</v>
      </c>
      <c r="E39" s="16" t="s">
        <v>262</v>
      </c>
      <c r="F39" s="16" t="s">
        <v>107</v>
      </c>
      <c r="G39" s="16" t="s">
        <v>99</v>
      </c>
      <c r="H39" s="16" t="s">
        <v>300</v>
      </c>
      <c r="I39" s="16" t="s">
        <v>301</v>
      </c>
      <c r="J39" s="16" t="s">
        <v>302</v>
      </c>
      <c r="K39" s="16" t="s">
        <v>303</v>
      </c>
      <c r="L39" s="15" t="s">
        <v>59</v>
      </c>
      <c r="M39" s="15" t="s">
        <v>60</v>
      </c>
      <c r="N39" s="15" t="s">
        <v>61</v>
      </c>
      <c r="O39" s="15" t="s">
        <v>104</v>
      </c>
      <c r="P39" s="16" t="s">
        <v>304</v>
      </c>
      <c r="Q39" s="16" t="s">
        <v>305</v>
      </c>
      <c r="R39" s="15" t="s">
        <v>65</v>
      </c>
      <c r="S39" s="15" t="s">
        <v>184</v>
      </c>
      <c r="T39" s="15" t="s">
        <v>67</v>
      </c>
      <c r="U39" s="17">
        <v>43831</v>
      </c>
      <c r="V39" s="17">
        <v>44196</v>
      </c>
      <c r="W39" s="18">
        <v>100</v>
      </c>
      <c r="X39" s="15">
        <v>2017</v>
      </c>
      <c r="Y39" s="16" t="s">
        <v>299</v>
      </c>
      <c r="Z39" s="21">
        <v>100</v>
      </c>
      <c r="AA39" s="21" t="s">
        <v>69</v>
      </c>
      <c r="AB39" s="21" t="s">
        <v>69</v>
      </c>
      <c r="AC39" s="42" t="s">
        <v>70</v>
      </c>
      <c r="AD39" s="42" t="s">
        <v>70</v>
      </c>
      <c r="AE39" s="42" t="s">
        <v>70</v>
      </c>
      <c r="AF39" s="43" t="s">
        <v>69</v>
      </c>
      <c r="AG39" s="15" t="s">
        <v>69</v>
      </c>
      <c r="AH39" s="15" t="s">
        <v>69</v>
      </c>
      <c r="AI39" s="16" t="s">
        <v>70</v>
      </c>
      <c r="AJ39" s="16" t="s">
        <v>70</v>
      </c>
      <c r="AK39" s="16" t="s">
        <v>70</v>
      </c>
      <c r="AL39" s="15" t="s">
        <v>69</v>
      </c>
      <c r="AM39" s="15" t="s">
        <v>69</v>
      </c>
      <c r="AN39" s="15" t="s">
        <v>69</v>
      </c>
      <c r="AO39" s="16" t="s">
        <v>70</v>
      </c>
      <c r="AP39" s="16" t="s">
        <v>70</v>
      </c>
      <c r="AQ39" s="16" t="s">
        <v>70</v>
      </c>
      <c r="AR39" s="15" t="s">
        <v>69</v>
      </c>
      <c r="AS39" s="15" t="s">
        <v>69</v>
      </c>
      <c r="AT39" s="15" t="s">
        <v>69</v>
      </c>
      <c r="AU39" s="16" t="s">
        <v>70</v>
      </c>
      <c r="AV39" s="16" t="s">
        <v>70</v>
      </c>
      <c r="AW39" s="16" t="s">
        <v>70</v>
      </c>
      <c r="AX39" s="15" t="s">
        <v>69</v>
      </c>
      <c r="AY39" s="18">
        <v>100</v>
      </c>
      <c r="AZ39" s="15" t="s">
        <v>69</v>
      </c>
      <c r="BA39" s="15" t="s">
        <v>69</v>
      </c>
      <c r="BB39" s="16" t="s">
        <v>71</v>
      </c>
      <c r="BC39" s="15" t="s">
        <v>69</v>
      </c>
      <c r="BD39" s="15" t="s">
        <v>69</v>
      </c>
    </row>
    <row r="40" spans="1:56" s="20" customFormat="1" ht="16.5" customHeight="1">
      <c r="A40" s="15">
        <v>1</v>
      </c>
      <c r="B40" s="16" t="s">
        <v>260</v>
      </c>
      <c r="C40" s="16" t="s">
        <v>261</v>
      </c>
      <c r="D40" s="15">
        <v>340</v>
      </c>
      <c r="E40" s="16" t="s">
        <v>262</v>
      </c>
      <c r="F40" s="16" t="s">
        <v>114</v>
      </c>
      <c r="G40" s="16" t="s">
        <v>99</v>
      </c>
      <c r="H40" s="16" t="s">
        <v>306</v>
      </c>
      <c r="I40" s="16" t="s">
        <v>307</v>
      </c>
      <c r="J40" s="16" t="s">
        <v>308</v>
      </c>
      <c r="K40" s="16" t="s">
        <v>309</v>
      </c>
      <c r="L40" s="15" t="s">
        <v>161</v>
      </c>
      <c r="M40" s="15" t="s">
        <v>60</v>
      </c>
      <c r="N40" s="15" t="s">
        <v>61</v>
      </c>
      <c r="O40" s="15" t="s">
        <v>104</v>
      </c>
      <c r="P40" s="16" t="s">
        <v>310</v>
      </c>
      <c r="Q40" s="16" t="s">
        <v>311</v>
      </c>
      <c r="R40" s="15" t="s">
        <v>65</v>
      </c>
      <c r="S40" s="15" t="s">
        <v>184</v>
      </c>
      <c r="T40" s="15" t="s">
        <v>67</v>
      </c>
      <c r="U40" s="17">
        <v>43831</v>
      </c>
      <c r="V40" s="17">
        <v>44196</v>
      </c>
      <c r="W40" s="18">
        <v>100</v>
      </c>
      <c r="X40" s="15">
        <v>2018</v>
      </c>
      <c r="Y40" s="16" t="s">
        <v>276</v>
      </c>
      <c r="Z40" s="21">
        <v>100</v>
      </c>
      <c r="AA40" s="21">
        <v>100</v>
      </c>
      <c r="AB40" s="21" t="s">
        <v>232</v>
      </c>
      <c r="AC40" s="42" t="s">
        <v>232</v>
      </c>
      <c r="AD40" s="42" t="s">
        <v>232</v>
      </c>
      <c r="AE40" s="42" t="s">
        <v>232</v>
      </c>
      <c r="AF40" s="42" t="s">
        <v>312</v>
      </c>
      <c r="AG40" s="18">
        <v>100</v>
      </c>
      <c r="AH40" s="18" t="s">
        <v>69</v>
      </c>
      <c r="AI40" s="18" t="s">
        <v>69</v>
      </c>
      <c r="AJ40" s="16" t="s">
        <v>71</v>
      </c>
      <c r="AK40" s="18" t="s">
        <v>69</v>
      </c>
      <c r="AL40" s="18" t="s">
        <v>69</v>
      </c>
      <c r="AM40" s="18">
        <v>100</v>
      </c>
      <c r="AN40" s="18" t="s">
        <v>69</v>
      </c>
      <c r="AO40" s="18" t="s">
        <v>69</v>
      </c>
      <c r="AP40" s="16" t="s">
        <v>71</v>
      </c>
      <c r="AQ40" s="18" t="s">
        <v>69</v>
      </c>
      <c r="AR40" s="18" t="s">
        <v>69</v>
      </c>
      <c r="AS40" s="18">
        <v>100</v>
      </c>
      <c r="AT40" s="15" t="s">
        <v>69</v>
      </c>
      <c r="AU40" s="15" t="s">
        <v>69</v>
      </c>
      <c r="AV40" s="16" t="s">
        <v>71</v>
      </c>
      <c r="AW40" s="15" t="s">
        <v>69</v>
      </c>
      <c r="AX40" s="15" t="s">
        <v>69</v>
      </c>
      <c r="AY40" s="18">
        <v>100</v>
      </c>
      <c r="AZ40" s="15" t="s">
        <v>69</v>
      </c>
      <c r="BA40" s="15" t="s">
        <v>69</v>
      </c>
      <c r="BB40" s="16" t="s">
        <v>71</v>
      </c>
      <c r="BC40" s="15" t="s">
        <v>69</v>
      </c>
      <c r="BD40" s="15" t="s">
        <v>69</v>
      </c>
    </row>
    <row r="41" spans="1:56" s="20" customFormat="1" ht="16.5" customHeight="1">
      <c r="A41" s="15">
        <v>1</v>
      </c>
      <c r="B41" s="16" t="s">
        <v>260</v>
      </c>
      <c r="C41" s="16" t="s">
        <v>261</v>
      </c>
      <c r="D41" s="15">
        <v>340</v>
      </c>
      <c r="E41" s="16" t="s">
        <v>262</v>
      </c>
      <c r="F41" s="16" t="s">
        <v>121</v>
      </c>
      <c r="G41" s="16" t="s">
        <v>99</v>
      </c>
      <c r="H41" s="16" t="s">
        <v>313</v>
      </c>
      <c r="I41" s="16" t="s">
        <v>314</v>
      </c>
      <c r="J41" s="16" t="s">
        <v>315</v>
      </c>
      <c r="K41" s="16" t="s">
        <v>316</v>
      </c>
      <c r="L41" s="15" t="s">
        <v>161</v>
      </c>
      <c r="M41" s="15" t="s">
        <v>60</v>
      </c>
      <c r="N41" s="15" t="s">
        <v>61</v>
      </c>
      <c r="O41" s="15" t="s">
        <v>104</v>
      </c>
      <c r="P41" s="16" t="s">
        <v>317</v>
      </c>
      <c r="Q41" s="16" t="s">
        <v>311</v>
      </c>
      <c r="R41" s="15" t="s">
        <v>65</v>
      </c>
      <c r="S41" s="15" t="s">
        <v>184</v>
      </c>
      <c r="T41" s="15" t="s">
        <v>67</v>
      </c>
      <c r="U41" s="17">
        <v>43831</v>
      </c>
      <c r="V41" s="17">
        <v>44196</v>
      </c>
      <c r="W41" s="18">
        <v>100</v>
      </c>
      <c r="X41" s="15">
        <v>2018</v>
      </c>
      <c r="Y41" s="16" t="s">
        <v>276</v>
      </c>
      <c r="Z41" s="23">
        <v>100</v>
      </c>
      <c r="AA41" s="23">
        <v>100</v>
      </c>
      <c r="AB41" s="23">
        <f>23/23*100</f>
        <v>100</v>
      </c>
      <c r="AC41" s="44">
        <v>0</v>
      </c>
      <c r="AD41" s="42" t="s">
        <v>164</v>
      </c>
      <c r="AE41" s="44">
        <v>100</v>
      </c>
      <c r="AF41" s="42" t="s">
        <v>318</v>
      </c>
      <c r="AG41" s="18">
        <v>100</v>
      </c>
      <c r="AH41" s="18" t="s">
        <v>69</v>
      </c>
      <c r="AI41" s="18" t="s">
        <v>69</v>
      </c>
      <c r="AJ41" s="16" t="s">
        <v>71</v>
      </c>
      <c r="AK41" s="18" t="s">
        <v>69</v>
      </c>
      <c r="AL41" s="18" t="s">
        <v>69</v>
      </c>
      <c r="AM41" s="18">
        <v>100</v>
      </c>
      <c r="AN41" s="18" t="s">
        <v>69</v>
      </c>
      <c r="AO41" s="18" t="s">
        <v>69</v>
      </c>
      <c r="AP41" s="16" t="s">
        <v>71</v>
      </c>
      <c r="AQ41" s="18" t="s">
        <v>69</v>
      </c>
      <c r="AR41" s="18" t="s">
        <v>69</v>
      </c>
      <c r="AS41" s="18">
        <v>100</v>
      </c>
      <c r="AT41" s="15" t="s">
        <v>69</v>
      </c>
      <c r="AU41" s="15" t="s">
        <v>69</v>
      </c>
      <c r="AV41" s="16" t="s">
        <v>71</v>
      </c>
      <c r="AW41" s="15" t="s">
        <v>69</v>
      </c>
      <c r="AX41" s="15" t="s">
        <v>69</v>
      </c>
      <c r="AY41" s="18">
        <v>100</v>
      </c>
      <c r="AZ41" s="15" t="s">
        <v>69</v>
      </c>
      <c r="BA41" s="15" t="s">
        <v>69</v>
      </c>
      <c r="BB41" s="16" t="s">
        <v>71</v>
      </c>
      <c r="BC41" s="15" t="s">
        <v>69</v>
      </c>
      <c r="BD41" s="15" t="s">
        <v>69</v>
      </c>
    </row>
    <row r="42" spans="1:56" s="20" customFormat="1" ht="16.5" customHeight="1">
      <c r="A42" s="15">
        <v>1</v>
      </c>
      <c r="B42" s="16" t="s">
        <v>260</v>
      </c>
      <c r="C42" s="16" t="s">
        <v>261</v>
      </c>
      <c r="D42" s="15">
        <v>340</v>
      </c>
      <c r="E42" s="16" t="s">
        <v>262</v>
      </c>
      <c r="F42" s="16" t="s">
        <v>128</v>
      </c>
      <c r="G42" s="16" t="s">
        <v>99</v>
      </c>
      <c r="H42" s="16" t="s">
        <v>319</v>
      </c>
      <c r="I42" s="16" t="s">
        <v>320</v>
      </c>
      <c r="J42" s="16" t="s">
        <v>321</v>
      </c>
      <c r="K42" s="16" t="s">
        <v>322</v>
      </c>
      <c r="L42" s="15" t="s">
        <v>161</v>
      </c>
      <c r="M42" s="15" t="s">
        <v>60</v>
      </c>
      <c r="N42" s="15" t="s">
        <v>61</v>
      </c>
      <c r="O42" s="15" t="s">
        <v>104</v>
      </c>
      <c r="P42" s="16" t="s">
        <v>323</v>
      </c>
      <c r="Q42" s="16" t="s">
        <v>324</v>
      </c>
      <c r="R42" s="15" t="s">
        <v>65</v>
      </c>
      <c r="S42" s="15" t="s">
        <v>184</v>
      </c>
      <c r="T42" s="15" t="s">
        <v>67</v>
      </c>
      <c r="U42" s="17">
        <v>43831</v>
      </c>
      <c r="V42" s="17">
        <v>44196</v>
      </c>
      <c r="W42" s="18">
        <v>100</v>
      </c>
      <c r="X42" s="15">
        <v>2018</v>
      </c>
      <c r="Y42" s="16" t="s">
        <v>276</v>
      </c>
      <c r="Z42" s="23">
        <v>100</v>
      </c>
      <c r="AA42" s="23">
        <v>100</v>
      </c>
      <c r="AB42" s="23">
        <f>2/2*100</f>
        <v>100</v>
      </c>
      <c r="AC42" s="44">
        <v>0</v>
      </c>
      <c r="AD42" s="42" t="s">
        <v>164</v>
      </c>
      <c r="AE42" s="44">
        <v>100</v>
      </c>
      <c r="AF42" s="42" t="s">
        <v>325</v>
      </c>
      <c r="AG42" s="18">
        <v>100</v>
      </c>
      <c r="AH42" s="18" t="s">
        <v>69</v>
      </c>
      <c r="AI42" s="18" t="s">
        <v>69</v>
      </c>
      <c r="AJ42" s="16" t="s">
        <v>71</v>
      </c>
      <c r="AK42" s="18" t="s">
        <v>69</v>
      </c>
      <c r="AL42" s="18" t="s">
        <v>69</v>
      </c>
      <c r="AM42" s="18">
        <v>100</v>
      </c>
      <c r="AN42" s="18" t="s">
        <v>69</v>
      </c>
      <c r="AO42" s="18" t="s">
        <v>69</v>
      </c>
      <c r="AP42" s="16" t="s">
        <v>71</v>
      </c>
      <c r="AQ42" s="18" t="s">
        <v>69</v>
      </c>
      <c r="AR42" s="18" t="s">
        <v>69</v>
      </c>
      <c r="AS42" s="18">
        <v>100</v>
      </c>
      <c r="AT42" s="15" t="s">
        <v>69</v>
      </c>
      <c r="AU42" s="15" t="s">
        <v>69</v>
      </c>
      <c r="AV42" s="16" t="s">
        <v>71</v>
      </c>
      <c r="AW42" s="15" t="s">
        <v>69</v>
      </c>
      <c r="AX42" s="15" t="s">
        <v>69</v>
      </c>
      <c r="AY42" s="18">
        <v>100</v>
      </c>
      <c r="AZ42" s="15" t="s">
        <v>69</v>
      </c>
      <c r="BA42" s="15" t="s">
        <v>69</v>
      </c>
      <c r="BB42" s="16" t="s">
        <v>71</v>
      </c>
      <c r="BC42" s="15" t="s">
        <v>69</v>
      </c>
      <c r="BD42" s="15" t="s">
        <v>69</v>
      </c>
    </row>
    <row r="43" spans="1:56" s="20" customFormat="1" ht="16.5" customHeight="1">
      <c r="A43" s="15">
        <v>1</v>
      </c>
      <c r="B43" s="16" t="s">
        <v>260</v>
      </c>
      <c r="C43" s="16" t="s">
        <v>261</v>
      </c>
      <c r="D43" s="15">
        <v>340</v>
      </c>
      <c r="E43" s="16" t="s">
        <v>262</v>
      </c>
      <c r="F43" s="16" t="s">
        <v>135</v>
      </c>
      <c r="G43" s="16" t="s">
        <v>99</v>
      </c>
      <c r="H43" s="16" t="s">
        <v>326</v>
      </c>
      <c r="I43" s="16" t="s">
        <v>327</v>
      </c>
      <c r="J43" s="16" t="s">
        <v>328</v>
      </c>
      <c r="K43" s="16" t="s">
        <v>329</v>
      </c>
      <c r="L43" s="15" t="s">
        <v>161</v>
      </c>
      <c r="M43" s="15" t="s">
        <v>60</v>
      </c>
      <c r="N43" s="15" t="s">
        <v>61</v>
      </c>
      <c r="O43" s="15" t="s">
        <v>104</v>
      </c>
      <c r="P43" s="16" t="s">
        <v>330</v>
      </c>
      <c r="Q43" s="16" t="s">
        <v>331</v>
      </c>
      <c r="R43" s="15" t="s">
        <v>65</v>
      </c>
      <c r="S43" s="15" t="s">
        <v>184</v>
      </c>
      <c r="T43" s="15" t="s">
        <v>67</v>
      </c>
      <c r="U43" s="17">
        <v>43831</v>
      </c>
      <c r="V43" s="17">
        <v>44196</v>
      </c>
      <c r="W43" s="18">
        <v>100</v>
      </c>
      <c r="X43" s="15">
        <v>2017</v>
      </c>
      <c r="Y43" s="16" t="s">
        <v>299</v>
      </c>
      <c r="Z43" s="23">
        <v>100</v>
      </c>
      <c r="AA43" s="23">
        <v>100</v>
      </c>
      <c r="AB43" s="23">
        <f>2/3*100</f>
        <v>66.66666666666666</v>
      </c>
      <c r="AC43" s="44">
        <v>-33.33333333333335</v>
      </c>
      <c r="AD43" s="42" t="s">
        <v>193</v>
      </c>
      <c r="AE43" s="44">
        <v>66.66666666666666</v>
      </c>
      <c r="AF43" s="42" t="s">
        <v>332</v>
      </c>
      <c r="AG43" s="18">
        <v>100</v>
      </c>
      <c r="AH43" s="18" t="s">
        <v>69</v>
      </c>
      <c r="AI43" s="18" t="s">
        <v>69</v>
      </c>
      <c r="AJ43" s="16" t="s">
        <v>71</v>
      </c>
      <c r="AK43" s="18" t="s">
        <v>69</v>
      </c>
      <c r="AL43" s="18" t="s">
        <v>69</v>
      </c>
      <c r="AM43" s="18">
        <v>100</v>
      </c>
      <c r="AN43" s="18" t="s">
        <v>69</v>
      </c>
      <c r="AO43" s="18" t="s">
        <v>69</v>
      </c>
      <c r="AP43" s="16" t="s">
        <v>71</v>
      </c>
      <c r="AQ43" s="18" t="s">
        <v>69</v>
      </c>
      <c r="AR43" s="18" t="s">
        <v>69</v>
      </c>
      <c r="AS43" s="18">
        <v>100</v>
      </c>
      <c r="AT43" s="15" t="s">
        <v>69</v>
      </c>
      <c r="AU43" s="15" t="s">
        <v>69</v>
      </c>
      <c r="AV43" s="16" t="s">
        <v>71</v>
      </c>
      <c r="AW43" s="15" t="s">
        <v>69</v>
      </c>
      <c r="AX43" s="15" t="s">
        <v>69</v>
      </c>
      <c r="AY43" s="18">
        <v>100</v>
      </c>
      <c r="AZ43" s="15" t="s">
        <v>69</v>
      </c>
      <c r="BA43" s="15" t="s">
        <v>69</v>
      </c>
      <c r="BB43" s="16" t="s">
        <v>71</v>
      </c>
      <c r="BC43" s="15" t="s">
        <v>69</v>
      </c>
      <c r="BD43" s="15" t="s">
        <v>69</v>
      </c>
    </row>
    <row r="44" spans="1:56" s="20" customFormat="1" ht="16.5" customHeight="1">
      <c r="A44" s="15">
        <v>1</v>
      </c>
      <c r="B44" s="16" t="s">
        <v>260</v>
      </c>
      <c r="C44" s="16" t="s">
        <v>261</v>
      </c>
      <c r="D44" s="15">
        <v>340</v>
      </c>
      <c r="E44" s="16" t="s">
        <v>262</v>
      </c>
      <c r="F44" s="16" t="s">
        <v>156</v>
      </c>
      <c r="G44" s="16" t="s">
        <v>99</v>
      </c>
      <c r="H44" s="16" t="s">
        <v>333</v>
      </c>
      <c r="I44" s="16" t="s">
        <v>334</v>
      </c>
      <c r="J44" s="16" t="s">
        <v>335</v>
      </c>
      <c r="K44" s="16" t="s">
        <v>336</v>
      </c>
      <c r="L44" s="15" t="s">
        <v>161</v>
      </c>
      <c r="M44" s="15" t="s">
        <v>60</v>
      </c>
      <c r="N44" s="15" t="s">
        <v>61</v>
      </c>
      <c r="O44" s="15" t="s">
        <v>104</v>
      </c>
      <c r="P44" s="16" t="s">
        <v>337</v>
      </c>
      <c r="Q44" s="16" t="s">
        <v>338</v>
      </c>
      <c r="R44" s="15" t="s">
        <v>65</v>
      </c>
      <c r="S44" s="15" t="s">
        <v>184</v>
      </c>
      <c r="T44" s="15" t="s">
        <v>67</v>
      </c>
      <c r="U44" s="17">
        <v>43831</v>
      </c>
      <c r="V44" s="17">
        <v>44196</v>
      </c>
      <c r="W44" s="18">
        <v>100</v>
      </c>
      <c r="X44" s="15">
        <v>2018</v>
      </c>
      <c r="Y44" s="16" t="s">
        <v>276</v>
      </c>
      <c r="Z44" s="23">
        <v>100</v>
      </c>
      <c r="AA44" s="23">
        <v>100</v>
      </c>
      <c r="AB44" s="23">
        <f>1/1*100</f>
        <v>100</v>
      </c>
      <c r="AC44" s="44">
        <v>0</v>
      </c>
      <c r="AD44" s="42" t="s">
        <v>164</v>
      </c>
      <c r="AE44" s="44">
        <v>100</v>
      </c>
      <c r="AF44" s="42" t="s">
        <v>339</v>
      </c>
      <c r="AG44" s="18">
        <v>100</v>
      </c>
      <c r="AH44" s="18" t="s">
        <v>69</v>
      </c>
      <c r="AI44" s="18" t="s">
        <v>69</v>
      </c>
      <c r="AJ44" s="16" t="s">
        <v>71</v>
      </c>
      <c r="AK44" s="18" t="s">
        <v>69</v>
      </c>
      <c r="AL44" s="18" t="s">
        <v>69</v>
      </c>
      <c r="AM44" s="18">
        <v>100</v>
      </c>
      <c r="AN44" s="18" t="s">
        <v>69</v>
      </c>
      <c r="AO44" s="18" t="s">
        <v>69</v>
      </c>
      <c r="AP44" s="16" t="s">
        <v>71</v>
      </c>
      <c r="AQ44" s="18" t="s">
        <v>69</v>
      </c>
      <c r="AR44" s="18" t="s">
        <v>69</v>
      </c>
      <c r="AS44" s="18">
        <v>100</v>
      </c>
      <c r="AT44" s="15" t="s">
        <v>69</v>
      </c>
      <c r="AU44" s="15" t="s">
        <v>69</v>
      </c>
      <c r="AV44" s="16" t="s">
        <v>71</v>
      </c>
      <c r="AW44" s="15" t="s">
        <v>69</v>
      </c>
      <c r="AX44" s="15" t="s">
        <v>69</v>
      </c>
      <c r="AY44" s="18">
        <v>100</v>
      </c>
      <c r="AZ44" s="15" t="s">
        <v>69</v>
      </c>
      <c r="BA44" s="15" t="s">
        <v>69</v>
      </c>
      <c r="BB44" s="16" t="s">
        <v>71</v>
      </c>
      <c r="BC44" s="15" t="s">
        <v>69</v>
      </c>
      <c r="BD44" s="15" t="s">
        <v>69</v>
      </c>
    </row>
    <row r="45" spans="1:56" s="20" customFormat="1" ht="16.5" customHeight="1">
      <c r="A45" s="15">
        <v>1</v>
      </c>
      <c r="B45" s="16" t="s">
        <v>260</v>
      </c>
      <c r="C45" s="16" t="s">
        <v>261</v>
      </c>
      <c r="D45" s="15">
        <v>340</v>
      </c>
      <c r="E45" s="16" t="s">
        <v>262</v>
      </c>
      <c r="F45" s="16" t="s">
        <v>340</v>
      </c>
      <c r="G45" s="16" t="s">
        <v>99</v>
      </c>
      <c r="H45" s="16" t="s">
        <v>341</v>
      </c>
      <c r="I45" s="16" t="s">
        <v>342</v>
      </c>
      <c r="J45" s="16" t="s">
        <v>343</v>
      </c>
      <c r="K45" s="16" t="s">
        <v>344</v>
      </c>
      <c r="L45" s="15" t="s">
        <v>88</v>
      </c>
      <c r="M45" s="15" t="s">
        <v>60</v>
      </c>
      <c r="N45" s="15" t="s">
        <v>61</v>
      </c>
      <c r="O45" s="15" t="s">
        <v>104</v>
      </c>
      <c r="P45" s="16" t="s">
        <v>345</v>
      </c>
      <c r="Q45" s="16" t="s">
        <v>346</v>
      </c>
      <c r="R45" s="15" t="s">
        <v>65</v>
      </c>
      <c r="S45" s="15" t="s">
        <v>184</v>
      </c>
      <c r="T45" s="15" t="s">
        <v>67</v>
      </c>
      <c r="U45" s="17">
        <v>43831</v>
      </c>
      <c r="V45" s="17">
        <v>44196</v>
      </c>
      <c r="W45" s="18">
        <v>100</v>
      </c>
      <c r="X45" s="15">
        <v>2018</v>
      </c>
      <c r="Y45" s="16" t="s">
        <v>276</v>
      </c>
      <c r="Z45" s="21">
        <v>100</v>
      </c>
      <c r="AA45" s="21" t="s">
        <v>69</v>
      </c>
      <c r="AB45" s="21" t="s">
        <v>69</v>
      </c>
      <c r="AC45" s="42" t="s">
        <v>70</v>
      </c>
      <c r="AD45" s="42" t="s">
        <v>70</v>
      </c>
      <c r="AE45" s="42" t="s">
        <v>70</v>
      </c>
      <c r="AF45" s="43" t="s">
        <v>69</v>
      </c>
      <c r="AG45" s="18">
        <v>100</v>
      </c>
      <c r="AH45" s="18" t="s">
        <v>69</v>
      </c>
      <c r="AI45" s="18" t="s">
        <v>69</v>
      </c>
      <c r="AJ45" s="16" t="s">
        <v>71</v>
      </c>
      <c r="AK45" s="18" t="s">
        <v>69</v>
      </c>
      <c r="AL45" s="18" t="s">
        <v>69</v>
      </c>
      <c r="AM45" s="15" t="s">
        <v>69</v>
      </c>
      <c r="AN45" s="15" t="s">
        <v>69</v>
      </c>
      <c r="AO45" s="16" t="s">
        <v>70</v>
      </c>
      <c r="AP45" s="16" t="s">
        <v>70</v>
      </c>
      <c r="AQ45" s="16" t="s">
        <v>70</v>
      </c>
      <c r="AR45" s="15" t="s">
        <v>69</v>
      </c>
      <c r="AS45" s="18">
        <v>100</v>
      </c>
      <c r="AT45" s="15" t="s">
        <v>69</v>
      </c>
      <c r="AU45" s="15" t="s">
        <v>69</v>
      </c>
      <c r="AV45" s="16" t="s">
        <v>71</v>
      </c>
      <c r="AW45" s="15" t="s">
        <v>69</v>
      </c>
      <c r="AX45" s="15" t="s">
        <v>69</v>
      </c>
      <c r="AY45" s="18">
        <v>100</v>
      </c>
      <c r="AZ45" s="15" t="s">
        <v>69</v>
      </c>
      <c r="BA45" s="15" t="s">
        <v>69</v>
      </c>
      <c r="BB45" s="16" t="s">
        <v>71</v>
      </c>
      <c r="BC45" s="15" t="s">
        <v>69</v>
      </c>
      <c r="BD45" s="15" t="s">
        <v>69</v>
      </c>
    </row>
    <row r="46" spans="1:56" s="20" customFormat="1" ht="16.5" customHeight="1">
      <c r="A46" s="15">
        <v>1</v>
      </c>
      <c r="B46" s="16" t="s">
        <v>260</v>
      </c>
      <c r="C46" s="16" t="s">
        <v>261</v>
      </c>
      <c r="D46" s="15">
        <v>370</v>
      </c>
      <c r="E46" s="16" t="s">
        <v>347</v>
      </c>
      <c r="F46" s="16" t="s">
        <v>53</v>
      </c>
      <c r="G46" s="16" t="s">
        <v>54</v>
      </c>
      <c r="H46" s="16" t="s">
        <v>348</v>
      </c>
      <c r="I46" s="16" t="s">
        <v>264</v>
      </c>
      <c r="J46" s="16" t="s">
        <v>265</v>
      </c>
      <c r="K46" s="16" t="s">
        <v>266</v>
      </c>
      <c r="L46" s="15" t="s">
        <v>59</v>
      </c>
      <c r="M46" s="15" t="s">
        <v>173</v>
      </c>
      <c r="N46" s="15" t="s">
        <v>61</v>
      </c>
      <c r="O46" s="15" t="s">
        <v>62</v>
      </c>
      <c r="P46" s="16" t="s">
        <v>267</v>
      </c>
      <c r="Q46" s="16" t="s">
        <v>268</v>
      </c>
      <c r="R46" s="15" t="s">
        <v>65</v>
      </c>
      <c r="S46" s="15" t="s">
        <v>184</v>
      </c>
      <c r="T46" s="15" t="s">
        <v>67</v>
      </c>
      <c r="U46" s="17">
        <v>43837</v>
      </c>
      <c r="V46" s="17">
        <v>44188</v>
      </c>
      <c r="W46" s="18">
        <v>82.04</v>
      </c>
      <c r="X46" s="15">
        <v>2018</v>
      </c>
      <c r="Y46" s="16" t="s">
        <v>269</v>
      </c>
      <c r="Z46" s="21">
        <v>63</v>
      </c>
      <c r="AA46" s="21" t="s">
        <v>69</v>
      </c>
      <c r="AB46" s="21" t="s">
        <v>69</v>
      </c>
      <c r="AC46" s="42" t="s">
        <v>70</v>
      </c>
      <c r="AD46" s="42" t="s">
        <v>70</v>
      </c>
      <c r="AE46" s="42" t="s">
        <v>70</v>
      </c>
      <c r="AF46" s="43" t="s">
        <v>69</v>
      </c>
      <c r="AG46" s="15" t="s">
        <v>69</v>
      </c>
      <c r="AH46" s="15" t="s">
        <v>69</v>
      </c>
      <c r="AI46" s="16" t="s">
        <v>70</v>
      </c>
      <c r="AJ46" s="16" t="s">
        <v>70</v>
      </c>
      <c r="AK46" s="16" t="s">
        <v>70</v>
      </c>
      <c r="AL46" s="15" t="s">
        <v>69</v>
      </c>
      <c r="AM46" s="15" t="s">
        <v>69</v>
      </c>
      <c r="AN46" s="15" t="s">
        <v>69</v>
      </c>
      <c r="AO46" s="16" t="s">
        <v>70</v>
      </c>
      <c r="AP46" s="16" t="s">
        <v>70</v>
      </c>
      <c r="AQ46" s="16" t="s">
        <v>70</v>
      </c>
      <c r="AR46" s="15" t="s">
        <v>69</v>
      </c>
      <c r="AS46" s="15" t="s">
        <v>69</v>
      </c>
      <c r="AT46" s="15" t="s">
        <v>69</v>
      </c>
      <c r="AU46" s="16" t="s">
        <v>70</v>
      </c>
      <c r="AV46" s="16" t="s">
        <v>70</v>
      </c>
      <c r="AW46" s="16" t="s">
        <v>70</v>
      </c>
      <c r="AX46" s="15" t="s">
        <v>69</v>
      </c>
      <c r="AY46" s="18">
        <v>63</v>
      </c>
      <c r="AZ46" s="15" t="s">
        <v>69</v>
      </c>
      <c r="BA46" s="15" t="s">
        <v>69</v>
      </c>
      <c r="BB46" s="16" t="s">
        <v>71</v>
      </c>
      <c r="BC46" s="15" t="s">
        <v>69</v>
      </c>
      <c r="BD46" s="15" t="s">
        <v>69</v>
      </c>
    </row>
    <row r="47" spans="1:56" s="20" customFormat="1" ht="16.5" customHeight="1">
      <c r="A47" s="15">
        <v>1</v>
      </c>
      <c r="B47" s="16" t="s">
        <v>260</v>
      </c>
      <c r="C47" s="16" t="s">
        <v>261</v>
      </c>
      <c r="D47" s="15">
        <v>370</v>
      </c>
      <c r="E47" s="16" t="s">
        <v>347</v>
      </c>
      <c r="F47" s="16" t="s">
        <v>72</v>
      </c>
      <c r="G47" s="16" t="s">
        <v>73</v>
      </c>
      <c r="H47" s="16" t="s">
        <v>349</v>
      </c>
      <c r="I47" s="16" t="s">
        <v>350</v>
      </c>
      <c r="J47" s="16" t="s">
        <v>351</v>
      </c>
      <c r="K47" s="16" t="s">
        <v>352</v>
      </c>
      <c r="L47" s="15" t="s">
        <v>59</v>
      </c>
      <c r="M47" s="15" t="s">
        <v>173</v>
      </c>
      <c r="N47" s="15" t="s">
        <v>61</v>
      </c>
      <c r="O47" s="15" t="s">
        <v>62</v>
      </c>
      <c r="P47" s="16" t="s">
        <v>353</v>
      </c>
      <c r="Q47" s="16" t="s">
        <v>354</v>
      </c>
      <c r="R47" s="15" t="s">
        <v>65</v>
      </c>
      <c r="S47" s="15" t="s">
        <v>184</v>
      </c>
      <c r="T47" s="15" t="s">
        <v>67</v>
      </c>
      <c r="U47" s="17">
        <v>43837</v>
      </c>
      <c r="V47" s="17">
        <v>44180</v>
      </c>
      <c r="W47" s="18">
        <v>91.72</v>
      </c>
      <c r="X47" s="15">
        <v>2018</v>
      </c>
      <c r="Y47" s="16" t="s">
        <v>355</v>
      </c>
      <c r="Z47" s="21">
        <v>95</v>
      </c>
      <c r="AA47" s="21" t="s">
        <v>69</v>
      </c>
      <c r="AB47" s="21" t="s">
        <v>69</v>
      </c>
      <c r="AC47" s="42" t="s">
        <v>70</v>
      </c>
      <c r="AD47" s="42" t="s">
        <v>70</v>
      </c>
      <c r="AE47" s="42" t="s">
        <v>70</v>
      </c>
      <c r="AF47" s="43" t="s">
        <v>69</v>
      </c>
      <c r="AG47" s="15" t="s">
        <v>69</v>
      </c>
      <c r="AH47" s="15" t="s">
        <v>69</v>
      </c>
      <c r="AI47" s="16" t="s">
        <v>70</v>
      </c>
      <c r="AJ47" s="16" t="s">
        <v>70</v>
      </c>
      <c r="AK47" s="16" t="s">
        <v>70</v>
      </c>
      <c r="AL47" s="15" t="s">
        <v>69</v>
      </c>
      <c r="AM47" s="15" t="s">
        <v>69</v>
      </c>
      <c r="AN47" s="15" t="s">
        <v>69</v>
      </c>
      <c r="AO47" s="16" t="s">
        <v>70</v>
      </c>
      <c r="AP47" s="16" t="s">
        <v>70</v>
      </c>
      <c r="AQ47" s="16" t="s">
        <v>70</v>
      </c>
      <c r="AR47" s="15" t="s">
        <v>69</v>
      </c>
      <c r="AS47" s="15" t="s">
        <v>69</v>
      </c>
      <c r="AT47" s="15" t="s">
        <v>69</v>
      </c>
      <c r="AU47" s="16" t="s">
        <v>70</v>
      </c>
      <c r="AV47" s="16" t="s">
        <v>70</v>
      </c>
      <c r="AW47" s="16" t="s">
        <v>70</v>
      </c>
      <c r="AX47" s="15" t="s">
        <v>69</v>
      </c>
      <c r="AY47" s="18">
        <v>95</v>
      </c>
      <c r="AZ47" s="15" t="s">
        <v>69</v>
      </c>
      <c r="BA47" s="15" t="s">
        <v>69</v>
      </c>
      <c r="BB47" s="16" t="s">
        <v>71</v>
      </c>
      <c r="BC47" s="15" t="s">
        <v>69</v>
      </c>
      <c r="BD47" s="15" t="s">
        <v>69</v>
      </c>
    </row>
    <row r="48" spans="1:56" s="20" customFormat="1" ht="16.5" customHeight="1">
      <c r="A48" s="15">
        <v>1</v>
      </c>
      <c r="B48" s="16" t="s">
        <v>260</v>
      </c>
      <c r="C48" s="16" t="s">
        <v>261</v>
      </c>
      <c r="D48" s="15">
        <v>370</v>
      </c>
      <c r="E48" s="16" t="s">
        <v>347</v>
      </c>
      <c r="F48" s="16" t="s">
        <v>82</v>
      </c>
      <c r="G48" s="16" t="s">
        <v>83</v>
      </c>
      <c r="H48" s="16" t="s">
        <v>356</v>
      </c>
      <c r="I48" s="16" t="s">
        <v>357</v>
      </c>
      <c r="J48" s="16" t="s">
        <v>358</v>
      </c>
      <c r="K48" s="16" t="s">
        <v>359</v>
      </c>
      <c r="L48" s="15" t="s">
        <v>59</v>
      </c>
      <c r="M48" s="15" t="s">
        <v>281</v>
      </c>
      <c r="N48" s="15" t="s">
        <v>61</v>
      </c>
      <c r="O48" s="15" t="s">
        <v>62</v>
      </c>
      <c r="P48" s="16" t="s">
        <v>360</v>
      </c>
      <c r="Q48" s="16" t="s">
        <v>361</v>
      </c>
      <c r="R48" s="15" t="s">
        <v>65</v>
      </c>
      <c r="S48" s="15" t="s">
        <v>184</v>
      </c>
      <c r="T48" s="15" t="s">
        <v>67</v>
      </c>
      <c r="U48" s="17">
        <v>43837</v>
      </c>
      <c r="V48" s="17">
        <v>44180</v>
      </c>
      <c r="W48" s="15" t="s">
        <v>80</v>
      </c>
      <c r="X48" s="15">
        <v>2019</v>
      </c>
      <c r="Y48" s="16" t="s">
        <v>362</v>
      </c>
      <c r="Z48" s="21">
        <v>87</v>
      </c>
      <c r="AA48" s="21" t="s">
        <v>69</v>
      </c>
      <c r="AB48" s="21" t="s">
        <v>69</v>
      </c>
      <c r="AC48" s="42" t="s">
        <v>70</v>
      </c>
      <c r="AD48" s="42" t="s">
        <v>70</v>
      </c>
      <c r="AE48" s="42" t="s">
        <v>70</v>
      </c>
      <c r="AF48" s="43" t="s">
        <v>69</v>
      </c>
      <c r="AG48" s="15" t="s">
        <v>69</v>
      </c>
      <c r="AH48" s="15" t="s">
        <v>69</v>
      </c>
      <c r="AI48" s="16" t="s">
        <v>70</v>
      </c>
      <c r="AJ48" s="16" t="s">
        <v>70</v>
      </c>
      <c r="AK48" s="16" t="s">
        <v>70</v>
      </c>
      <c r="AL48" s="15" t="s">
        <v>69</v>
      </c>
      <c r="AM48" s="15" t="s">
        <v>69</v>
      </c>
      <c r="AN48" s="15" t="s">
        <v>69</v>
      </c>
      <c r="AO48" s="16" t="s">
        <v>70</v>
      </c>
      <c r="AP48" s="16" t="s">
        <v>70</v>
      </c>
      <c r="AQ48" s="16" t="s">
        <v>70</v>
      </c>
      <c r="AR48" s="15" t="s">
        <v>69</v>
      </c>
      <c r="AS48" s="15" t="s">
        <v>69</v>
      </c>
      <c r="AT48" s="15" t="s">
        <v>69</v>
      </c>
      <c r="AU48" s="16" t="s">
        <v>70</v>
      </c>
      <c r="AV48" s="16" t="s">
        <v>70</v>
      </c>
      <c r="AW48" s="16" t="s">
        <v>70</v>
      </c>
      <c r="AX48" s="15" t="s">
        <v>69</v>
      </c>
      <c r="AY48" s="18">
        <v>87</v>
      </c>
      <c r="AZ48" s="15" t="s">
        <v>69</v>
      </c>
      <c r="BA48" s="15" t="s">
        <v>69</v>
      </c>
      <c r="BB48" s="16" t="s">
        <v>71</v>
      </c>
      <c r="BC48" s="15" t="s">
        <v>69</v>
      </c>
      <c r="BD48" s="15" t="s">
        <v>69</v>
      </c>
    </row>
    <row r="49" spans="1:56" s="20" customFormat="1" ht="16.5" customHeight="1">
      <c r="A49" s="15">
        <v>1</v>
      </c>
      <c r="B49" s="16" t="s">
        <v>260</v>
      </c>
      <c r="C49" s="16" t="s">
        <v>261</v>
      </c>
      <c r="D49" s="15">
        <v>370</v>
      </c>
      <c r="E49" s="16" t="s">
        <v>347</v>
      </c>
      <c r="F49" s="16" t="s">
        <v>82</v>
      </c>
      <c r="G49" s="16" t="s">
        <v>83</v>
      </c>
      <c r="H49" s="16" t="s">
        <v>356</v>
      </c>
      <c r="I49" s="16" t="s">
        <v>363</v>
      </c>
      <c r="J49" s="16" t="s">
        <v>364</v>
      </c>
      <c r="K49" s="16" t="s">
        <v>365</v>
      </c>
      <c r="L49" s="15" t="s">
        <v>59</v>
      </c>
      <c r="M49" s="15" t="s">
        <v>281</v>
      </c>
      <c r="N49" s="15" t="s">
        <v>61</v>
      </c>
      <c r="O49" s="15" t="s">
        <v>62</v>
      </c>
      <c r="P49" s="16" t="s">
        <v>366</v>
      </c>
      <c r="Q49" s="16" t="s">
        <v>361</v>
      </c>
      <c r="R49" s="15" t="s">
        <v>65</v>
      </c>
      <c r="S49" s="15" t="s">
        <v>184</v>
      </c>
      <c r="T49" s="15" t="s">
        <v>67</v>
      </c>
      <c r="U49" s="17">
        <v>43837</v>
      </c>
      <c r="V49" s="17">
        <v>44180</v>
      </c>
      <c r="W49" s="18">
        <v>84.21</v>
      </c>
      <c r="X49" s="15">
        <v>2018</v>
      </c>
      <c r="Y49" s="16" t="s">
        <v>355</v>
      </c>
      <c r="Z49" s="21">
        <v>87</v>
      </c>
      <c r="AA49" s="21" t="s">
        <v>69</v>
      </c>
      <c r="AB49" s="21" t="s">
        <v>69</v>
      </c>
      <c r="AC49" s="42" t="s">
        <v>70</v>
      </c>
      <c r="AD49" s="42" t="s">
        <v>70</v>
      </c>
      <c r="AE49" s="42" t="s">
        <v>70</v>
      </c>
      <c r="AF49" s="43" t="s">
        <v>69</v>
      </c>
      <c r="AG49" s="15" t="s">
        <v>69</v>
      </c>
      <c r="AH49" s="15" t="s">
        <v>69</v>
      </c>
      <c r="AI49" s="16" t="s">
        <v>70</v>
      </c>
      <c r="AJ49" s="16" t="s">
        <v>70</v>
      </c>
      <c r="AK49" s="16" t="s">
        <v>70</v>
      </c>
      <c r="AL49" s="15" t="s">
        <v>69</v>
      </c>
      <c r="AM49" s="15" t="s">
        <v>69</v>
      </c>
      <c r="AN49" s="15" t="s">
        <v>69</v>
      </c>
      <c r="AO49" s="16" t="s">
        <v>70</v>
      </c>
      <c r="AP49" s="16" t="s">
        <v>70</v>
      </c>
      <c r="AQ49" s="16" t="s">
        <v>70</v>
      </c>
      <c r="AR49" s="15" t="s">
        <v>69</v>
      </c>
      <c r="AS49" s="15" t="s">
        <v>69</v>
      </c>
      <c r="AT49" s="15" t="s">
        <v>69</v>
      </c>
      <c r="AU49" s="16" t="s">
        <v>70</v>
      </c>
      <c r="AV49" s="16" t="s">
        <v>70</v>
      </c>
      <c r="AW49" s="16" t="s">
        <v>70</v>
      </c>
      <c r="AX49" s="15" t="s">
        <v>69</v>
      </c>
      <c r="AY49" s="18">
        <v>87</v>
      </c>
      <c r="AZ49" s="15" t="s">
        <v>69</v>
      </c>
      <c r="BA49" s="15" t="s">
        <v>69</v>
      </c>
      <c r="BB49" s="16" t="s">
        <v>71</v>
      </c>
      <c r="BC49" s="15" t="s">
        <v>69</v>
      </c>
      <c r="BD49" s="15" t="s">
        <v>69</v>
      </c>
    </row>
    <row r="50" spans="1:56" s="20" customFormat="1" ht="16.5" customHeight="1">
      <c r="A50" s="15">
        <v>1</v>
      </c>
      <c r="B50" s="16" t="s">
        <v>260</v>
      </c>
      <c r="C50" s="16" t="s">
        <v>261</v>
      </c>
      <c r="D50" s="15">
        <v>370</v>
      </c>
      <c r="E50" s="16" t="s">
        <v>347</v>
      </c>
      <c r="F50" s="16" t="s">
        <v>91</v>
      </c>
      <c r="G50" s="16" t="s">
        <v>83</v>
      </c>
      <c r="H50" s="16" t="s">
        <v>367</v>
      </c>
      <c r="I50" s="16" t="s">
        <v>368</v>
      </c>
      <c r="J50" s="16" t="s">
        <v>369</v>
      </c>
      <c r="K50" s="16" t="s">
        <v>291</v>
      </c>
      <c r="L50" s="15" t="s">
        <v>88</v>
      </c>
      <c r="M50" s="15" t="s">
        <v>60</v>
      </c>
      <c r="N50" s="15" t="s">
        <v>61</v>
      </c>
      <c r="O50" s="15" t="s">
        <v>104</v>
      </c>
      <c r="P50" s="16" t="s">
        <v>370</v>
      </c>
      <c r="Q50" s="16" t="s">
        <v>361</v>
      </c>
      <c r="R50" s="15" t="s">
        <v>65</v>
      </c>
      <c r="S50" s="15" t="s">
        <v>184</v>
      </c>
      <c r="T50" s="15" t="s">
        <v>67</v>
      </c>
      <c r="U50" s="17">
        <v>43837</v>
      </c>
      <c r="V50" s="17">
        <v>44180</v>
      </c>
      <c r="W50" s="18">
        <v>96</v>
      </c>
      <c r="X50" s="15">
        <v>2016</v>
      </c>
      <c r="Y50" s="16" t="s">
        <v>371</v>
      </c>
      <c r="Z50" s="21">
        <v>100</v>
      </c>
      <c r="AA50" s="21" t="s">
        <v>69</v>
      </c>
      <c r="AB50" s="21" t="s">
        <v>69</v>
      </c>
      <c r="AC50" s="42" t="s">
        <v>70</v>
      </c>
      <c r="AD50" s="42" t="s">
        <v>70</v>
      </c>
      <c r="AE50" s="42" t="s">
        <v>70</v>
      </c>
      <c r="AF50" s="43" t="s">
        <v>69</v>
      </c>
      <c r="AG50" s="18">
        <v>100</v>
      </c>
      <c r="AH50" s="18" t="s">
        <v>69</v>
      </c>
      <c r="AI50" s="18" t="s">
        <v>69</v>
      </c>
      <c r="AJ50" s="16" t="s">
        <v>71</v>
      </c>
      <c r="AK50" s="18" t="s">
        <v>69</v>
      </c>
      <c r="AL50" s="18" t="s">
        <v>69</v>
      </c>
      <c r="AM50" s="15" t="s">
        <v>69</v>
      </c>
      <c r="AN50" s="15" t="s">
        <v>69</v>
      </c>
      <c r="AO50" s="16" t="s">
        <v>70</v>
      </c>
      <c r="AP50" s="16" t="s">
        <v>70</v>
      </c>
      <c r="AQ50" s="16" t="s">
        <v>70</v>
      </c>
      <c r="AR50" s="15" t="s">
        <v>69</v>
      </c>
      <c r="AS50" s="18">
        <v>100</v>
      </c>
      <c r="AT50" s="15" t="s">
        <v>69</v>
      </c>
      <c r="AU50" s="15" t="s">
        <v>69</v>
      </c>
      <c r="AV50" s="16" t="s">
        <v>71</v>
      </c>
      <c r="AW50" s="15" t="s">
        <v>69</v>
      </c>
      <c r="AX50" s="15" t="s">
        <v>69</v>
      </c>
      <c r="AY50" s="18">
        <v>100</v>
      </c>
      <c r="AZ50" s="15" t="s">
        <v>69</v>
      </c>
      <c r="BA50" s="15" t="s">
        <v>69</v>
      </c>
      <c r="BB50" s="16" t="s">
        <v>71</v>
      </c>
      <c r="BC50" s="15" t="s">
        <v>69</v>
      </c>
      <c r="BD50" s="15" t="s">
        <v>69</v>
      </c>
    </row>
    <row r="51" spans="1:56" s="20" customFormat="1" ht="16.5" customHeight="1">
      <c r="A51" s="15">
        <v>1</v>
      </c>
      <c r="B51" s="16" t="s">
        <v>260</v>
      </c>
      <c r="C51" s="16" t="s">
        <v>261</v>
      </c>
      <c r="D51" s="15">
        <v>370</v>
      </c>
      <c r="E51" s="16" t="s">
        <v>347</v>
      </c>
      <c r="F51" s="16" t="s">
        <v>98</v>
      </c>
      <c r="G51" s="16" t="s">
        <v>99</v>
      </c>
      <c r="H51" s="16" t="s">
        <v>372</v>
      </c>
      <c r="I51" s="16" t="s">
        <v>373</v>
      </c>
      <c r="J51" s="16" t="s">
        <v>374</v>
      </c>
      <c r="K51" s="16" t="s">
        <v>296</v>
      </c>
      <c r="L51" s="15" t="s">
        <v>59</v>
      </c>
      <c r="M51" s="15" t="s">
        <v>60</v>
      </c>
      <c r="N51" s="15" t="s">
        <v>61</v>
      </c>
      <c r="O51" s="15" t="s">
        <v>104</v>
      </c>
      <c r="P51" s="16" t="s">
        <v>375</v>
      </c>
      <c r="Q51" s="16" t="s">
        <v>298</v>
      </c>
      <c r="R51" s="15" t="s">
        <v>65</v>
      </c>
      <c r="S51" s="15" t="s">
        <v>184</v>
      </c>
      <c r="T51" s="15" t="s">
        <v>67</v>
      </c>
      <c r="U51" s="17">
        <v>43837</v>
      </c>
      <c r="V51" s="17">
        <v>44180</v>
      </c>
      <c r="W51" s="18">
        <v>99.44</v>
      </c>
      <c r="X51" s="15">
        <v>2017</v>
      </c>
      <c r="Y51" s="16" t="s">
        <v>376</v>
      </c>
      <c r="Z51" s="21">
        <v>100</v>
      </c>
      <c r="AA51" s="21" t="s">
        <v>69</v>
      </c>
      <c r="AB51" s="21" t="s">
        <v>69</v>
      </c>
      <c r="AC51" s="42" t="s">
        <v>70</v>
      </c>
      <c r="AD51" s="42" t="s">
        <v>70</v>
      </c>
      <c r="AE51" s="42" t="s">
        <v>70</v>
      </c>
      <c r="AF51" s="43" t="s">
        <v>69</v>
      </c>
      <c r="AG51" s="15" t="s">
        <v>69</v>
      </c>
      <c r="AH51" s="15" t="s">
        <v>69</v>
      </c>
      <c r="AI51" s="16" t="s">
        <v>70</v>
      </c>
      <c r="AJ51" s="16" t="s">
        <v>70</v>
      </c>
      <c r="AK51" s="16" t="s">
        <v>70</v>
      </c>
      <c r="AL51" s="15" t="s">
        <v>69</v>
      </c>
      <c r="AM51" s="15" t="s">
        <v>69</v>
      </c>
      <c r="AN51" s="15" t="s">
        <v>69</v>
      </c>
      <c r="AO51" s="16" t="s">
        <v>70</v>
      </c>
      <c r="AP51" s="16" t="s">
        <v>70</v>
      </c>
      <c r="AQ51" s="16" t="s">
        <v>70</v>
      </c>
      <c r="AR51" s="15" t="s">
        <v>69</v>
      </c>
      <c r="AS51" s="15" t="s">
        <v>69</v>
      </c>
      <c r="AT51" s="15" t="s">
        <v>69</v>
      </c>
      <c r="AU51" s="16" t="s">
        <v>70</v>
      </c>
      <c r="AV51" s="16" t="s">
        <v>70</v>
      </c>
      <c r="AW51" s="16" t="s">
        <v>70</v>
      </c>
      <c r="AX51" s="15" t="s">
        <v>69</v>
      </c>
      <c r="AY51" s="18">
        <v>100</v>
      </c>
      <c r="AZ51" s="15" t="s">
        <v>69</v>
      </c>
      <c r="BA51" s="15" t="s">
        <v>69</v>
      </c>
      <c r="BB51" s="16" t="s">
        <v>71</v>
      </c>
      <c r="BC51" s="15" t="s">
        <v>69</v>
      </c>
      <c r="BD51" s="15" t="s">
        <v>69</v>
      </c>
    </row>
    <row r="52" spans="1:56" s="20" customFormat="1" ht="16.5" customHeight="1">
      <c r="A52" s="15">
        <v>1</v>
      </c>
      <c r="B52" s="16" t="s">
        <v>260</v>
      </c>
      <c r="C52" s="16" t="s">
        <v>261</v>
      </c>
      <c r="D52" s="15">
        <v>370</v>
      </c>
      <c r="E52" s="16" t="s">
        <v>347</v>
      </c>
      <c r="F52" s="16" t="s">
        <v>107</v>
      </c>
      <c r="G52" s="16" t="s">
        <v>99</v>
      </c>
      <c r="H52" s="16" t="s">
        <v>377</v>
      </c>
      <c r="I52" s="16" t="s">
        <v>378</v>
      </c>
      <c r="J52" s="16" t="s">
        <v>379</v>
      </c>
      <c r="K52" s="16" t="s">
        <v>380</v>
      </c>
      <c r="L52" s="15" t="s">
        <v>59</v>
      </c>
      <c r="M52" s="15" t="s">
        <v>60</v>
      </c>
      <c r="N52" s="15" t="s">
        <v>61</v>
      </c>
      <c r="O52" s="15" t="s">
        <v>104</v>
      </c>
      <c r="P52" s="16" t="s">
        <v>381</v>
      </c>
      <c r="Q52" s="16" t="s">
        <v>305</v>
      </c>
      <c r="R52" s="15" t="s">
        <v>65</v>
      </c>
      <c r="S52" s="15" t="s">
        <v>184</v>
      </c>
      <c r="T52" s="15" t="s">
        <v>67</v>
      </c>
      <c r="U52" s="17">
        <v>43837</v>
      </c>
      <c r="V52" s="17">
        <v>44135</v>
      </c>
      <c r="W52" s="18">
        <v>87</v>
      </c>
      <c r="X52" s="15">
        <v>2017</v>
      </c>
      <c r="Y52" s="16" t="s">
        <v>376</v>
      </c>
      <c r="Z52" s="21">
        <v>100</v>
      </c>
      <c r="AA52" s="21" t="s">
        <v>69</v>
      </c>
      <c r="AB52" s="21" t="s">
        <v>69</v>
      </c>
      <c r="AC52" s="42" t="s">
        <v>70</v>
      </c>
      <c r="AD52" s="42" t="s">
        <v>70</v>
      </c>
      <c r="AE52" s="42" t="s">
        <v>70</v>
      </c>
      <c r="AF52" s="43" t="s">
        <v>69</v>
      </c>
      <c r="AG52" s="15" t="s">
        <v>69</v>
      </c>
      <c r="AH52" s="15" t="s">
        <v>69</v>
      </c>
      <c r="AI52" s="16" t="s">
        <v>70</v>
      </c>
      <c r="AJ52" s="16" t="s">
        <v>70</v>
      </c>
      <c r="AK52" s="16" t="s">
        <v>70</v>
      </c>
      <c r="AL52" s="15" t="s">
        <v>69</v>
      </c>
      <c r="AM52" s="15" t="s">
        <v>69</v>
      </c>
      <c r="AN52" s="15" t="s">
        <v>69</v>
      </c>
      <c r="AO52" s="16" t="s">
        <v>70</v>
      </c>
      <c r="AP52" s="16" t="s">
        <v>70</v>
      </c>
      <c r="AQ52" s="16" t="s">
        <v>70</v>
      </c>
      <c r="AR52" s="15" t="s">
        <v>69</v>
      </c>
      <c r="AS52" s="15" t="s">
        <v>69</v>
      </c>
      <c r="AT52" s="15" t="s">
        <v>69</v>
      </c>
      <c r="AU52" s="16" t="s">
        <v>70</v>
      </c>
      <c r="AV52" s="16" t="s">
        <v>70</v>
      </c>
      <c r="AW52" s="16" t="s">
        <v>70</v>
      </c>
      <c r="AX52" s="15" t="s">
        <v>69</v>
      </c>
      <c r="AY52" s="18">
        <v>100</v>
      </c>
      <c r="AZ52" s="15" t="s">
        <v>69</v>
      </c>
      <c r="BA52" s="15" t="s">
        <v>69</v>
      </c>
      <c r="BB52" s="16" t="s">
        <v>71</v>
      </c>
      <c r="BC52" s="15" t="s">
        <v>69</v>
      </c>
      <c r="BD52" s="15" t="s">
        <v>69</v>
      </c>
    </row>
    <row r="53" spans="1:56" s="20" customFormat="1" ht="16.5" customHeight="1">
      <c r="A53" s="15">
        <v>1</v>
      </c>
      <c r="B53" s="16" t="s">
        <v>260</v>
      </c>
      <c r="C53" s="16" t="s">
        <v>261</v>
      </c>
      <c r="D53" s="15">
        <v>370</v>
      </c>
      <c r="E53" s="16" t="s">
        <v>347</v>
      </c>
      <c r="F53" s="16" t="s">
        <v>114</v>
      </c>
      <c r="G53" s="16" t="s">
        <v>99</v>
      </c>
      <c r="H53" s="16" t="s">
        <v>382</v>
      </c>
      <c r="I53" s="16" t="s">
        <v>383</v>
      </c>
      <c r="J53" s="16" t="s">
        <v>384</v>
      </c>
      <c r="K53" s="16" t="s">
        <v>385</v>
      </c>
      <c r="L53" s="15" t="s">
        <v>161</v>
      </c>
      <c r="M53" s="15" t="s">
        <v>60</v>
      </c>
      <c r="N53" s="15" t="s">
        <v>61</v>
      </c>
      <c r="O53" s="15" t="s">
        <v>104</v>
      </c>
      <c r="P53" s="16" t="s">
        <v>386</v>
      </c>
      <c r="Q53" s="16" t="s">
        <v>311</v>
      </c>
      <c r="R53" s="15" t="s">
        <v>65</v>
      </c>
      <c r="S53" s="15" t="s">
        <v>184</v>
      </c>
      <c r="T53" s="15" t="s">
        <v>67</v>
      </c>
      <c r="U53" s="17">
        <v>43837</v>
      </c>
      <c r="V53" s="17">
        <v>44180</v>
      </c>
      <c r="W53" s="18">
        <v>100</v>
      </c>
      <c r="X53" s="15">
        <v>2018</v>
      </c>
      <c r="Y53" s="16" t="s">
        <v>355</v>
      </c>
      <c r="Z53" s="21">
        <v>100</v>
      </c>
      <c r="AA53" s="21">
        <v>100</v>
      </c>
      <c r="AB53" s="21" t="s">
        <v>232</v>
      </c>
      <c r="AC53" s="42" t="s">
        <v>232</v>
      </c>
      <c r="AD53" s="42" t="s">
        <v>232</v>
      </c>
      <c r="AE53" s="42" t="s">
        <v>232</v>
      </c>
      <c r="AF53" s="42" t="s">
        <v>387</v>
      </c>
      <c r="AG53" s="18">
        <v>100</v>
      </c>
      <c r="AH53" s="18" t="s">
        <v>69</v>
      </c>
      <c r="AI53" s="18" t="s">
        <v>69</v>
      </c>
      <c r="AJ53" s="16" t="s">
        <v>71</v>
      </c>
      <c r="AK53" s="18" t="s">
        <v>69</v>
      </c>
      <c r="AL53" s="18" t="s">
        <v>69</v>
      </c>
      <c r="AM53" s="18">
        <v>100</v>
      </c>
      <c r="AN53" s="18" t="s">
        <v>69</v>
      </c>
      <c r="AO53" s="18" t="s">
        <v>69</v>
      </c>
      <c r="AP53" s="16" t="s">
        <v>71</v>
      </c>
      <c r="AQ53" s="18" t="s">
        <v>69</v>
      </c>
      <c r="AR53" s="18" t="s">
        <v>69</v>
      </c>
      <c r="AS53" s="18">
        <v>100</v>
      </c>
      <c r="AT53" s="15" t="s">
        <v>69</v>
      </c>
      <c r="AU53" s="15" t="s">
        <v>69</v>
      </c>
      <c r="AV53" s="16" t="s">
        <v>71</v>
      </c>
      <c r="AW53" s="15" t="s">
        <v>69</v>
      </c>
      <c r="AX53" s="15" t="s">
        <v>69</v>
      </c>
      <c r="AY53" s="18">
        <v>100</v>
      </c>
      <c r="AZ53" s="15" t="s">
        <v>69</v>
      </c>
      <c r="BA53" s="15" t="s">
        <v>69</v>
      </c>
      <c r="BB53" s="16" t="s">
        <v>71</v>
      </c>
      <c r="BC53" s="15" t="s">
        <v>69</v>
      </c>
      <c r="BD53" s="15" t="s">
        <v>69</v>
      </c>
    </row>
    <row r="54" spans="1:56" s="20" customFormat="1" ht="16.5" customHeight="1">
      <c r="A54" s="15">
        <v>1</v>
      </c>
      <c r="B54" s="16" t="s">
        <v>260</v>
      </c>
      <c r="C54" s="16" t="s">
        <v>261</v>
      </c>
      <c r="D54" s="15">
        <v>370</v>
      </c>
      <c r="E54" s="16" t="s">
        <v>347</v>
      </c>
      <c r="F54" s="16" t="s">
        <v>121</v>
      </c>
      <c r="G54" s="16" t="s">
        <v>99</v>
      </c>
      <c r="H54" s="16" t="s">
        <v>388</v>
      </c>
      <c r="I54" s="16" t="s">
        <v>389</v>
      </c>
      <c r="J54" s="16" t="s">
        <v>390</v>
      </c>
      <c r="K54" s="16" t="s">
        <v>316</v>
      </c>
      <c r="L54" s="15" t="s">
        <v>161</v>
      </c>
      <c r="M54" s="15" t="s">
        <v>60</v>
      </c>
      <c r="N54" s="15" t="s">
        <v>61</v>
      </c>
      <c r="O54" s="15" t="s">
        <v>104</v>
      </c>
      <c r="P54" s="16" t="s">
        <v>391</v>
      </c>
      <c r="Q54" s="16" t="s">
        <v>311</v>
      </c>
      <c r="R54" s="15" t="s">
        <v>65</v>
      </c>
      <c r="S54" s="15" t="s">
        <v>184</v>
      </c>
      <c r="T54" s="15" t="s">
        <v>67</v>
      </c>
      <c r="U54" s="17">
        <v>43837</v>
      </c>
      <c r="V54" s="17">
        <v>44180</v>
      </c>
      <c r="W54" s="18">
        <v>100</v>
      </c>
      <c r="X54" s="15">
        <v>2018</v>
      </c>
      <c r="Y54" s="16" t="s">
        <v>355</v>
      </c>
      <c r="Z54" s="23">
        <v>100</v>
      </c>
      <c r="AA54" s="23">
        <v>100</v>
      </c>
      <c r="AB54" s="23">
        <f>(20/20)*100</f>
        <v>100</v>
      </c>
      <c r="AC54" s="44">
        <v>0</v>
      </c>
      <c r="AD54" s="42" t="s">
        <v>164</v>
      </c>
      <c r="AE54" s="44">
        <v>100</v>
      </c>
      <c r="AF54" s="42" t="s">
        <v>392</v>
      </c>
      <c r="AG54" s="18">
        <v>100</v>
      </c>
      <c r="AH54" s="18" t="s">
        <v>69</v>
      </c>
      <c r="AI54" s="18" t="s">
        <v>69</v>
      </c>
      <c r="AJ54" s="16" t="s">
        <v>71</v>
      </c>
      <c r="AK54" s="18" t="s">
        <v>69</v>
      </c>
      <c r="AL54" s="18" t="s">
        <v>69</v>
      </c>
      <c r="AM54" s="18">
        <v>100</v>
      </c>
      <c r="AN54" s="18" t="s">
        <v>69</v>
      </c>
      <c r="AO54" s="18" t="s">
        <v>69</v>
      </c>
      <c r="AP54" s="16" t="s">
        <v>71</v>
      </c>
      <c r="AQ54" s="18" t="s">
        <v>69</v>
      </c>
      <c r="AR54" s="18" t="s">
        <v>69</v>
      </c>
      <c r="AS54" s="18">
        <v>100</v>
      </c>
      <c r="AT54" s="15" t="s">
        <v>69</v>
      </c>
      <c r="AU54" s="15" t="s">
        <v>69</v>
      </c>
      <c r="AV54" s="16" t="s">
        <v>71</v>
      </c>
      <c r="AW54" s="15" t="s">
        <v>69</v>
      </c>
      <c r="AX54" s="15" t="s">
        <v>69</v>
      </c>
      <c r="AY54" s="18">
        <v>100</v>
      </c>
      <c r="AZ54" s="15" t="s">
        <v>69</v>
      </c>
      <c r="BA54" s="15" t="s">
        <v>69</v>
      </c>
      <c r="BB54" s="16" t="s">
        <v>71</v>
      </c>
      <c r="BC54" s="15" t="s">
        <v>69</v>
      </c>
      <c r="BD54" s="15" t="s">
        <v>69</v>
      </c>
    </row>
    <row r="55" spans="1:56" s="20" customFormat="1" ht="16.5" customHeight="1">
      <c r="A55" s="15">
        <v>1</v>
      </c>
      <c r="B55" s="16" t="s">
        <v>260</v>
      </c>
      <c r="C55" s="16" t="s">
        <v>261</v>
      </c>
      <c r="D55" s="15">
        <v>370</v>
      </c>
      <c r="E55" s="16" t="s">
        <v>347</v>
      </c>
      <c r="F55" s="16" t="s">
        <v>128</v>
      </c>
      <c r="G55" s="16" t="s">
        <v>99</v>
      </c>
      <c r="H55" s="16" t="s">
        <v>393</v>
      </c>
      <c r="I55" s="16" t="s">
        <v>320</v>
      </c>
      <c r="J55" s="16" t="s">
        <v>394</v>
      </c>
      <c r="K55" s="16" t="s">
        <v>395</v>
      </c>
      <c r="L55" s="15" t="s">
        <v>161</v>
      </c>
      <c r="M55" s="15" t="s">
        <v>60</v>
      </c>
      <c r="N55" s="15" t="s">
        <v>61</v>
      </c>
      <c r="O55" s="15" t="s">
        <v>104</v>
      </c>
      <c r="P55" s="16" t="s">
        <v>396</v>
      </c>
      <c r="Q55" s="16" t="s">
        <v>397</v>
      </c>
      <c r="R55" s="15" t="s">
        <v>65</v>
      </c>
      <c r="S55" s="15" t="s">
        <v>184</v>
      </c>
      <c r="T55" s="15" t="s">
        <v>67</v>
      </c>
      <c r="U55" s="17">
        <v>43837</v>
      </c>
      <c r="V55" s="17">
        <v>44180</v>
      </c>
      <c r="W55" s="18">
        <v>100</v>
      </c>
      <c r="X55" s="15">
        <v>2017</v>
      </c>
      <c r="Y55" s="16" t="s">
        <v>376</v>
      </c>
      <c r="Z55" s="21">
        <v>100</v>
      </c>
      <c r="AA55" s="21">
        <v>100</v>
      </c>
      <c r="AB55" s="21" t="s">
        <v>232</v>
      </c>
      <c r="AC55" s="42" t="s">
        <v>232</v>
      </c>
      <c r="AD55" s="42" t="s">
        <v>232</v>
      </c>
      <c r="AE55" s="42" t="s">
        <v>232</v>
      </c>
      <c r="AF55" s="42" t="s">
        <v>398</v>
      </c>
      <c r="AG55" s="18">
        <v>100</v>
      </c>
      <c r="AH55" s="18" t="s">
        <v>69</v>
      </c>
      <c r="AI55" s="18" t="s">
        <v>69</v>
      </c>
      <c r="AJ55" s="16" t="s">
        <v>71</v>
      </c>
      <c r="AK55" s="18" t="s">
        <v>69</v>
      </c>
      <c r="AL55" s="18" t="s">
        <v>69</v>
      </c>
      <c r="AM55" s="18">
        <v>100</v>
      </c>
      <c r="AN55" s="18" t="s">
        <v>69</v>
      </c>
      <c r="AO55" s="18" t="s">
        <v>69</v>
      </c>
      <c r="AP55" s="16" t="s">
        <v>71</v>
      </c>
      <c r="AQ55" s="18" t="s">
        <v>69</v>
      </c>
      <c r="AR55" s="18" t="s">
        <v>69</v>
      </c>
      <c r="AS55" s="18">
        <v>100</v>
      </c>
      <c r="AT55" s="15" t="s">
        <v>69</v>
      </c>
      <c r="AU55" s="15" t="s">
        <v>69</v>
      </c>
      <c r="AV55" s="16" t="s">
        <v>71</v>
      </c>
      <c r="AW55" s="15" t="s">
        <v>69</v>
      </c>
      <c r="AX55" s="15" t="s">
        <v>69</v>
      </c>
      <c r="AY55" s="18">
        <v>100</v>
      </c>
      <c r="AZ55" s="15" t="s">
        <v>69</v>
      </c>
      <c r="BA55" s="15" t="s">
        <v>69</v>
      </c>
      <c r="BB55" s="16" t="s">
        <v>71</v>
      </c>
      <c r="BC55" s="15" t="s">
        <v>69</v>
      </c>
      <c r="BD55" s="15" t="s">
        <v>69</v>
      </c>
    </row>
    <row r="56" spans="1:56" s="20" customFormat="1" ht="16.5" customHeight="1">
      <c r="A56" s="15">
        <v>1</v>
      </c>
      <c r="B56" s="16" t="s">
        <v>260</v>
      </c>
      <c r="C56" s="16" t="s">
        <v>261</v>
      </c>
      <c r="D56" s="15">
        <v>370</v>
      </c>
      <c r="E56" s="16" t="s">
        <v>347</v>
      </c>
      <c r="F56" s="16" t="s">
        <v>135</v>
      </c>
      <c r="G56" s="16" t="s">
        <v>99</v>
      </c>
      <c r="H56" s="16" t="s">
        <v>326</v>
      </c>
      <c r="I56" s="16" t="s">
        <v>327</v>
      </c>
      <c r="J56" s="16" t="s">
        <v>399</v>
      </c>
      <c r="K56" s="16" t="s">
        <v>329</v>
      </c>
      <c r="L56" s="15" t="s">
        <v>161</v>
      </c>
      <c r="M56" s="15" t="s">
        <v>60</v>
      </c>
      <c r="N56" s="15" t="s">
        <v>61</v>
      </c>
      <c r="O56" s="15" t="s">
        <v>104</v>
      </c>
      <c r="P56" s="16" t="s">
        <v>400</v>
      </c>
      <c r="Q56" s="16" t="s">
        <v>401</v>
      </c>
      <c r="R56" s="15" t="s">
        <v>65</v>
      </c>
      <c r="S56" s="15" t="s">
        <v>184</v>
      </c>
      <c r="T56" s="15" t="s">
        <v>67</v>
      </c>
      <c r="U56" s="17">
        <v>43837</v>
      </c>
      <c r="V56" s="17">
        <v>44180</v>
      </c>
      <c r="W56" s="18">
        <v>90.5</v>
      </c>
      <c r="X56" s="15">
        <v>2017</v>
      </c>
      <c r="Y56" s="16" t="s">
        <v>376</v>
      </c>
      <c r="Z56" s="23">
        <v>100</v>
      </c>
      <c r="AA56" s="23">
        <v>100</v>
      </c>
      <c r="AB56" s="23">
        <f>((33/33)*100)</f>
        <v>100</v>
      </c>
      <c r="AC56" s="44">
        <v>0</v>
      </c>
      <c r="AD56" s="42" t="s">
        <v>164</v>
      </c>
      <c r="AE56" s="44">
        <v>100</v>
      </c>
      <c r="AF56" s="42" t="s">
        <v>402</v>
      </c>
      <c r="AG56" s="18">
        <v>100</v>
      </c>
      <c r="AH56" s="18" t="s">
        <v>69</v>
      </c>
      <c r="AI56" s="18" t="s">
        <v>69</v>
      </c>
      <c r="AJ56" s="16" t="s">
        <v>71</v>
      </c>
      <c r="AK56" s="18" t="s">
        <v>69</v>
      </c>
      <c r="AL56" s="18" t="s">
        <v>69</v>
      </c>
      <c r="AM56" s="18">
        <v>100</v>
      </c>
      <c r="AN56" s="18" t="s">
        <v>69</v>
      </c>
      <c r="AO56" s="18" t="s">
        <v>69</v>
      </c>
      <c r="AP56" s="16" t="s">
        <v>71</v>
      </c>
      <c r="AQ56" s="18" t="s">
        <v>69</v>
      </c>
      <c r="AR56" s="18" t="s">
        <v>69</v>
      </c>
      <c r="AS56" s="18">
        <v>100</v>
      </c>
      <c r="AT56" s="15" t="s">
        <v>69</v>
      </c>
      <c r="AU56" s="15" t="s">
        <v>69</v>
      </c>
      <c r="AV56" s="16" t="s">
        <v>71</v>
      </c>
      <c r="AW56" s="15" t="s">
        <v>69</v>
      </c>
      <c r="AX56" s="15" t="s">
        <v>69</v>
      </c>
      <c r="AY56" s="18">
        <v>100</v>
      </c>
      <c r="AZ56" s="15" t="s">
        <v>69</v>
      </c>
      <c r="BA56" s="15" t="s">
        <v>69</v>
      </c>
      <c r="BB56" s="16" t="s">
        <v>71</v>
      </c>
      <c r="BC56" s="15" t="s">
        <v>69</v>
      </c>
      <c r="BD56" s="15" t="s">
        <v>69</v>
      </c>
    </row>
    <row r="57" spans="1:56" s="20" customFormat="1" ht="16.5" customHeight="1">
      <c r="A57" s="15">
        <v>1</v>
      </c>
      <c r="B57" s="16" t="s">
        <v>260</v>
      </c>
      <c r="C57" s="16" t="s">
        <v>261</v>
      </c>
      <c r="D57" s="15">
        <v>370</v>
      </c>
      <c r="E57" s="16" t="s">
        <v>347</v>
      </c>
      <c r="F57" s="16" t="s">
        <v>142</v>
      </c>
      <c r="G57" s="16" t="s">
        <v>99</v>
      </c>
      <c r="H57" s="16" t="s">
        <v>403</v>
      </c>
      <c r="I57" s="16" t="s">
        <v>404</v>
      </c>
      <c r="J57" s="16" t="s">
        <v>405</v>
      </c>
      <c r="K57" s="16" t="s">
        <v>336</v>
      </c>
      <c r="L57" s="15" t="s">
        <v>161</v>
      </c>
      <c r="M57" s="15" t="s">
        <v>60</v>
      </c>
      <c r="N57" s="15" t="s">
        <v>61</v>
      </c>
      <c r="O57" s="15" t="s">
        <v>104</v>
      </c>
      <c r="P57" s="16" t="s">
        <v>406</v>
      </c>
      <c r="Q57" s="16" t="s">
        <v>407</v>
      </c>
      <c r="R57" s="15" t="s">
        <v>65</v>
      </c>
      <c r="S57" s="15" t="s">
        <v>184</v>
      </c>
      <c r="T57" s="15" t="s">
        <v>67</v>
      </c>
      <c r="U57" s="17">
        <v>43837</v>
      </c>
      <c r="V57" s="17">
        <v>44180</v>
      </c>
      <c r="W57" s="18">
        <v>91.67</v>
      </c>
      <c r="X57" s="15">
        <v>2018</v>
      </c>
      <c r="Y57" s="16" t="s">
        <v>355</v>
      </c>
      <c r="Z57" s="23">
        <v>100</v>
      </c>
      <c r="AA57" s="23">
        <v>100</v>
      </c>
      <c r="AB57" s="23">
        <f>((1/1)*100)</f>
        <v>100</v>
      </c>
      <c r="AC57" s="44">
        <v>0</v>
      </c>
      <c r="AD57" s="42" t="s">
        <v>164</v>
      </c>
      <c r="AE57" s="44">
        <v>100</v>
      </c>
      <c r="AF57" s="42" t="s">
        <v>408</v>
      </c>
      <c r="AG57" s="18">
        <v>100</v>
      </c>
      <c r="AH57" s="18" t="s">
        <v>69</v>
      </c>
      <c r="AI57" s="18" t="s">
        <v>69</v>
      </c>
      <c r="AJ57" s="16" t="s">
        <v>71</v>
      </c>
      <c r="AK57" s="18" t="s">
        <v>69</v>
      </c>
      <c r="AL57" s="18" t="s">
        <v>69</v>
      </c>
      <c r="AM57" s="18">
        <v>100</v>
      </c>
      <c r="AN57" s="18" t="s">
        <v>69</v>
      </c>
      <c r="AO57" s="18" t="s">
        <v>69</v>
      </c>
      <c r="AP57" s="16" t="s">
        <v>71</v>
      </c>
      <c r="AQ57" s="18" t="s">
        <v>69</v>
      </c>
      <c r="AR57" s="18" t="s">
        <v>69</v>
      </c>
      <c r="AS57" s="18">
        <v>100</v>
      </c>
      <c r="AT57" s="15" t="s">
        <v>69</v>
      </c>
      <c r="AU57" s="15" t="s">
        <v>69</v>
      </c>
      <c r="AV57" s="16" t="s">
        <v>71</v>
      </c>
      <c r="AW57" s="15" t="s">
        <v>69</v>
      </c>
      <c r="AX57" s="15" t="s">
        <v>69</v>
      </c>
      <c r="AY57" s="18">
        <v>100</v>
      </c>
      <c r="AZ57" s="15" t="s">
        <v>69</v>
      </c>
      <c r="BA57" s="15" t="s">
        <v>69</v>
      </c>
      <c r="BB57" s="16" t="s">
        <v>71</v>
      </c>
      <c r="BC57" s="15" t="s">
        <v>69</v>
      </c>
      <c r="BD57" s="15" t="s">
        <v>69</v>
      </c>
    </row>
    <row r="58" spans="1:56" s="20" customFormat="1" ht="16.5" customHeight="1">
      <c r="A58" s="15">
        <v>1</v>
      </c>
      <c r="B58" s="16" t="s">
        <v>260</v>
      </c>
      <c r="C58" s="16" t="s">
        <v>261</v>
      </c>
      <c r="D58" s="15">
        <v>370</v>
      </c>
      <c r="E58" s="16" t="s">
        <v>347</v>
      </c>
      <c r="F58" s="16" t="s">
        <v>149</v>
      </c>
      <c r="G58" s="16" t="s">
        <v>99</v>
      </c>
      <c r="H58" s="16" t="s">
        <v>409</v>
      </c>
      <c r="I58" s="16" t="s">
        <v>410</v>
      </c>
      <c r="J58" s="16" t="s">
        <v>411</v>
      </c>
      <c r="K58" s="16" t="s">
        <v>412</v>
      </c>
      <c r="L58" s="15" t="s">
        <v>88</v>
      </c>
      <c r="M58" s="15" t="s">
        <v>60</v>
      </c>
      <c r="N58" s="15" t="s">
        <v>61</v>
      </c>
      <c r="O58" s="15" t="s">
        <v>104</v>
      </c>
      <c r="P58" s="16" t="s">
        <v>413</v>
      </c>
      <c r="Q58" s="16" t="s">
        <v>346</v>
      </c>
      <c r="R58" s="15" t="s">
        <v>65</v>
      </c>
      <c r="S58" s="15" t="s">
        <v>184</v>
      </c>
      <c r="T58" s="15" t="s">
        <v>67</v>
      </c>
      <c r="U58" s="17">
        <v>43837</v>
      </c>
      <c r="V58" s="17">
        <v>44180</v>
      </c>
      <c r="W58" s="18">
        <v>87</v>
      </c>
      <c r="X58" s="15">
        <v>2016</v>
      </c>
      <c r="Y58" s="22">
        <v>0</v>
      </c>
      <c r="Z58" s="21">
        <v>100</v>
      </c>
      <c r="AA58" s="21" t="s">
        <v>69</v>
      </c>
      <c r="AB58" s="21" t="s">
        <v>69</v>
      </c>
      <c r="AC58" s="42" t="s">
        <v>70</v>
      </c>
      <c r="AD58" s="42" t="s">
        <v>70</v>
      </c>
      <c r="AE58" s="42" t="s">
        <v>70</v>
      </c>
      <c r="AF58" s="43" t="s">
        <v>69</v>
      </c>
      <c r="AG58" s="18">
        <v>100</v>
      </c>
      <c r="AH58" s="18" t="s">
        <v>69</v>
      </c>
      <c r="AI58" s="18" t="s">
        <v>69</v>
      </c>
      <c r="AJ58" s="16" t="s">
        <v>71</v>
      </c>
      <c r="AK58" s="18" t="s">
        <v>69</v>
      </c>
      <c r="AL58" s="18" t="s">
        <v>69</v>
      </c>
      <c r="AM58" s="15" t="s">
        <v>69</v>
      </c>
      <c r="AN58" s="15" t="s">
        <v>69</v>
      </c>
      <c r="AO58" s="16" t="s">
        <v>70</v>
      </c>
      <c r="AP58" s="16" t="s">
        <v>70</v>
      </c>
      <c r="AQ58" s="16" t="s">
        <v>70</v>
      </c>
      <c r="AR58" s="15" t="s">
        <v>69</v>
      </c>
      <c r="AS58" s="18">
        <v>100</v>
      </c>
      <c r="AT58" s="15" t="s">
        <v>69</v>
      </c>
      <c r="AU58" s="15" t="s">
        <v>69</v>
      </c>
      <c r="AV58" s="16" t="s">
        <v>71</v>
      </c>
      <c r="AW58" s="15" t="s">
        <v>69</v>
      </c>
      <c r="AX58" s="15" t="s">
        <v>69</v>
      </c>
      <c r="AY58" s="18">
        <v>100</v>
      </c>
      <c r="AZ58" s="15" t="s">
        <v>69</v>
      </c>
      <c r="BA58" s="15" t="s">
        <v>69</v>
      </c>
      <c r="BB58" s="16" t="s">
        <v>71</v>
      </c>
      <c r="BC58" s="15" t="s">
        <v>69</v>
      </c>
      <c r="BD58" s="15" t="s">
        <v>69</v>
      </c>
    </row>
    <row r="59" spans="1:56" s="20" customFormat="1" ht="16.5" customHeight="1">
      <c r="A59" s="15">
        <v>1</v>
      </c>
      <c r="B59" s="16" t="s">
        <v>260</v>
      </c>
      <c r="C59" s="16" t="s">
        <v>261</v>
      </c>
      <c r="D59" s="15">
        <v>370</v>
      </c>
      <c r="E59" s="16" t="s">
        <v>347</v>
      </c>
      <c r="F59" s="16" t="s">
        <v>156</v>
      </c>
      <c r="G59" s="16" t="s">
        <v>99</v>
      </c>
      <c r="H59" s="16" t="s">
        <v>414</v>
      </c>
      <c r="I59" s="16" t="s">
        <v>415</v>
      </c>
      <c r="J59" s="16" t="s">
        <v>416</v>
      </c>
      <c r="K59" s="16" t="s">
        <v>417</v>
      </c>
      <c r="L59" s="15" t="s">
        <v>88</v>
      </c>
      <c r="M59" s="15" t="s">
        <v>60</v>
      </c>
      <c r="N59" s="15" t="s">
        <v>61</v>
      </c>
      <c r="O59" s="15" t="s">
        <v>104</v>
      </c>
      <c r="P59" s="16" t="s">
        <v>418</v>
      </c>
      <c r="Q59" s="16" t="s">
        <v>419</v>
      </c>
      <c r="R59" s="15" t="s">
        <v>65</v>
      </c>
      <c r="S59" s="15" t="s">
        <v>420</v>
      </c>
      <c r="T59" s="15" t="s">
        <v>67</v>
      </c>
      <c r="U59" s="17">
        <v>43983</v>
      </c>
      <c r="V59" s="17">
        <v>44089</v>
      </c>
      <c r="W59" s="15" t="s">
        <v>80</v>
      </c>
      <c r="X59" s="15">
        <v>2020</v>
      </c>
      <c r="Y59" s="16" t="s">
        <v>421</v>
      </c>
      <c r="Z59" s="21">
        <v>100</v>
      </c>
      <c r="AA59" s="21" t="s">
        <v>69</v>
      </c>
      <c r="AB59" s="21" t="s">
        <v>69</v>
      </c>
      <c r="AC59" s="42" t="s">
        <v>70</v>
      </c>
      <c r="AD59" s="42" t="s">
        <v>70</v>
      </c>
      <c r="AE59" s="42" t="s">
        <v>70</v>
      </c>
      <c r="AF59" s="43" t="s">
        <v>69</v>
      </c>
      <c r="AG59" s="18">
        <v>25</v>
      </c>
      <c r="AH59" s="18" t="s">
        <v>69</v>
      </c>
      <c r="AI59" s="18" t="s">
        <v>69</v>
      </c>
      <c r="AJ59" s="16" t="s">
        <v>71</v>
      </c>
      <c r="AK59" s="18" t="s">
        <v>69</v>
      </c>
      <c r="AL59" s="18" t="s">
        <v>69</v>
      </c>
      <c r="AM59" s="15" t="s">
        <v>69</v>
      </c>
      <c r="AN59" s="15" t="s">
        <v>69</v>
      </c>
      <c r="AO59" s="16" t="s">
        <v>70</v>
      </c>
      <c r="AP59" s="16" t="s">
        <v>70</v>
      </c>
      <c r="AQ59" s="16" t="s">
        <v>70</v>
      </c>
      <c r="AR59" s="15" t="s">
        <v>69</v>
      </c>
      <c r="AS59" s="18">
        <v>100</v>
      </c>
      <c r="AT59" s="15" t="s">
        <v>69</v>
      </c>
      <c r="AU59" s="15" t="s">
        <v>69</v>
      </c>
      <c r="AV59" s="16" t="s">
        <v>71</v>
      </c>
      <c r="AW59" s="15" t="s">
        <v>69</v>
      </c>
      <c r="AX59" s="15" t="s">
        <v>69</v>
      </c>
      <c r="AY59" s="18">
        <v>100</v>
      </c>
      <c r="AZ59" s="15" t="s">
        <v>69</v>
      </c>
      <c r="BA59" s="15" t="s">
        <v>69</v>
      </c>
      <c r="BB59" s="16" t="s">
        <v>71</v>
      </c>
      <c r="BC59" s="15" t="s">
        <v>69</v>
      </c>
      <c r="BD59" s="15" t="s">
        <v>69</v>
      </c>
    </row>
    <row r="60" spans="1:56" s="20" customFormat="1" ht="16.5" customHeight="1">
      <c r="A60" s="15">
        <v>3</v>
      </c>
      <c r="B60" s="16" t="s">
        <v>50</v>
      </c>
      <c r="C60" s="16" t="s">
        <v>422</v>
      </c>
      <c r="D60" s="15">
        <v>230</v>
      </c>
      <c r="E60" s="16" t="s">
        <v>423</v>
      </c>
      <c r="F60" s="16" t="s">
        <v>53</v>
      </c>
      <c r="G60" s="16" t="s">
        <v>54</v>
      </c>
      <c r="H60" s="16" t="s">
        <v>424</v>
      </c>
      <c r="I60" s="16" t="s">
        <v>425</v>
      </c>
      <c r="J60" s="16" t="s">
        <v>426</v>
      </c>
      <c r="K60" s="16" t="s">
        <v>427</v>
      </c>
      <c r="L60" s="15" t="s">
        <v>59</v>
      </c>
      <c r="M60" s="15" t="s">
        <v>428</v>
      </c>
      <c r="N60" s="15" t="s">
        <v>61</v>
      </c>
      <c r="O60" s="15" t="s">
        <v>62</v>
      </c>
      <c r="P60" s="16" t="s">
        <v>429</v>
      </c>
      <c r="Q60" s="16" t="s">
        <v>430</v>
      </c>
      <c r="R60" s="15" t="s">
        <v>65</v>
      </c>
      <c r="S60" s="15" t="s">
        <v>184</v>
      </c>
      <c r="T60" s="15" t="s">
        <v>67</v>
      </c>
      <c r="U60" s="17">
        <v>43831</v>
      </c>
      <c r="V60" s="17">
        <v>44196</v>
      </c>
      <c r="W60" s="18">
        <v>0.9</v>
      </c>
      <c r="X60" s="15">
        <v>2016</v>
      </c>
      <c r="Y60" s="16" t="s">
        <v>431</v>
      </c>
      <c r="Z60" s="21">
        <v>0.9</v>
      </c>
      <c r="AA60" s="21" t="s">
        <v>69</v>
      </c>
      <c r="AB60" s="21" t="s">
        <v>69</v>
      </c>
      <c r="AC60" s="42" t="s">
        <v>70</v>
      </c>
      <c r="AD60" s="42" t="s">
        <v>70</v>
      </c>
      <c r="AE60" s="42" t="s">
        <v>70</v>
      </c>
      <c r="AF60" s="43" t="s">
        <v>69</v>
      </c>
      <c r="AG60" s="15" t="s">
        <v>69</v>
      </c>
      <c r="AH60" s="15" t="s">
        <v>69</v>
      </c>
      <c r="AI60" s="16" t="s">
        <v>70</v>
      </c>
      <c r="AJ60" s="16" t="s">
        <v>70</v>
      </c>
      <c r="AK60" s="16" t="s">
        <v>70</v>
      </c>
      <c r="AL60" s="15" t="s">
        <v>69</v>
      </c>
      <c r="AM60" s="15" t="s">
        <v>69</v>
      </c>
      <c r="AN60" s="15" t="s">
        <v>69</v>
      </c>
      <c r="AO60" s="16" t="s">
        <v>70</v>
      </c>
      <c r="AP60" s="16" t="s">
        <v>70</v>
      </c>
      <c r="AQ60" s="16" t="s">
        <v>70</v>
      </c>
      <c r="AR60" s="15" t="s">
        <v>69</v>
      </c>
      <c r="AS60" s="15" t="s">
        <v>69</v>
      </c>
      <c r="AT60" s="15" t="s">
        <v>69</v>
      </c>
      <c r="AU60" s="16" t="s">
        <v>70</v>
      </c>
      <c r="AV60" s="16" t="s">
        <v>70</v>
      </c>
      <c r="AW60" s="16" t="s">
        <v>70</v>
      </c>
      <c r="AX60" s="15" t="s">
        <v>69</v>
      </c>
      <c r="AY60" s="18">
        <v>0.9</v>
      </c>
      <c r="AZ60" s="15" t="s">
        <v>69</v>
      </c>
      <c r="BA60" s="15" t="s">
        <v>69</v>
      </c>
      <c r="BB60" s="16" t="s">
        <v>71</v>
      </c>
      <c r="BC60" s="15" t="s">
        <v>69</v>
      </c>
      <c r="BD60" s="15" t="s">
        <v>69</v>
      </c>
    </row>
    <row r="61" spans="1:56" s="20" customFormat="1" ht="16.5" customHeight="1">
      <c r="A61" s="15">
        <v>3</v>
      </c>
      <c r="B61" s="16" t="s">
        <v>50</v>
      </c>
      <c r="C61" s="16" t="s">
        <v>422</v>
      </c>
      <c r="D61" s="15">
        <v>230</v>
      </c>
      <c r="E61" s="16" t="s">
        <v>423</v>
      </c>
      <c r="F61" s="16" t="s">
        <v>72</v>
      </c>
      <c r="G61" s="16" t="s">
        <v>73</v>
      </c>
      <c r="H61" s="16" t="s">
        <v>432</v>
      </c>
      <c r="I61" s="16" t="s">
        <v>433</v>
      </c>
      <c r="J61" s="16" t="s">
        <v>434</v>
      </c>
      <c r="K61" s="16" t="s">
        <v>435</v>
      </c>
      <c r="L61" s="15" t="s">
        <v>59</v>
      </c>
      <c r="M61" s="15" t="s">
        <v>173</v>
      </c>
      <c r="N61" s="15" t="s">
        <v>61</v>
      </c>
      <c r="O61" s="15" t="s">
        <v>62</v>
      </c>
      <c r="P61" s="16" t="s">
        <v>436</v>
      </c>
      <c r="Q61" s="16" t="s">
        <v>437</v>
      </c>
      <c r="R61" s="15" t="s">
        <v>65</v>
      </c>
      <c r="S61" s="15" t="s">
        <v>184</v>
      </c>
      <c r="T61" s="15" t="s">
        <v>67</v>
      </c>
      <c r="U61" s="17">
        <v>43831</v>
      </c>
      <c r="V61" s="17">
        <v>44196</v>
      </c>
      <c r="W61" s="18">
        <v>0.9</v>
      </c>
      <c r="X61" s="15">
        <v>2016</v>
      </c>
      <c r="Y61" s="22">
        <v>0</v>
      </c>
      <c r="Z61" s="21">
        <v>0.9</v>
      </c>
      <c r="AA61" s="21" t="s">
        <v>69</v>
      </c>
      <c r="AB61" s="21" t="s">
        <v>69</v>
      </c>
      <c r="AC61" s="42" t="s">
        <v>70</v>
      </c>
      <c r="AD61" s="42" t="s">
        <v>70</v>
      </c>
      <c r="AE61" s="42" t="s">
        <v>70</v>
      </c>
      <c r="AF61" s="43" t="s">
        <v>69</v>
      </c>
      <c r="AG61" s="15" t="s">
        <v>69</v>
      </c>
      <c r="AH61" s="15" t="s">
        <v>69</v>
      </c>
      <c r="AI61" s="16" t="s">
        <v>70</v>
      </c>
      <c r="AJ61" s="16" t="s">
        <v>70</v>
      </c>
      <c r="AK61" s="16" t="s">
        <v>70</v>
      </c>
      <c r="AL61" s="15" t="s">
        <v>69</v>
      </c>
      <c r="AM61" s="15" t="s">
        <v>69</v>
      </c>
      <c r="AN61" s="15" t="s">
        <v>69</v>
      </c>
      <c r="AO61" s="16" t="s">
        <v>70</v>
      </c>
      <c r="AP61" s="16" t="s">
        <v>70</v>
      </c>
      <c r="AQ61" s="16" t="s">
        <v>70</v>
      </c>
      <c r="AR61" s="15" t="s">
        <v>69</v>
      </c>
      <c r="AS61" s="15" t="s">
        <v>69</v>
      </c>
      <c r="AT61" s="15" t="s">
        <v>69</v>
      </c>
      <c r="AU61" s="16" t="s">
        <v>70</v>
      </c>
      <c r="AV61" s="16" t="s">
        <v>70</v>
      </c>
      <c r="AW61" s="16" t="s">
        <v>70</v>
      </c>
      <c r="AX61" s="15" t="s">
        <v>69</v>
      </c>
      <c r="AY61" s="18">
        <v>0.9</v>
      </c>
      <c r="AZ61" s="15" t="s">
        <v>69</v>
      </c>
      <c r="BA61" s="15" t="s">
        <v>69</v>
      </c>
      <c r="BB61" s="16" t="s">
        <v>71</v>
      </c>
      <c r="BC61" s="15" t="s">
        <v>69</v>
      </c>
      <c r="BD61" s="15" t="s">
        <v>69</v>
      </c>
    </row>
    <row r="62" spans="1:56" s="20" customFormat="1" ht="16.5" customHeight="1">
      <c r="A62" s="15">
        <v>3</v>
      </c>
      <c r="B62" s="16" t="s">
        <v>50</v>
      </c>
      <c r="C62" s="16" t="s">
        <v>422</v>
      </c>
      <c r="D62" s="15">
        <v>230</v>
      </c>
      <c r="E62" s="16" t="s">
        <v>423</v>
      </c>
      <c r="F62" s="16" t="s">
        <v>82</v>
      </c>
      <c r="G62" s="16" t="s">
        <v>83</v>
      </c>
      <c r="H62" s="16" t="s">
        <v>438</v>
      </c>
      <c r="I62" s="16" t="s">
        <v>439</v>
      </c>
      <c r="J62" s="16" t="s">
        <v>440</v>
      </c>
      <c r="K62" s="16" t="s">
        <v>441</v>
      </c>
      <c r="L62" s="15" t="s">
        <v>88</v>
      </c>
      <c r="M62" s="15" t="s">
        <v>60</v>
      </c>
      <c r="N62" s="15" t="s">
        <v>61</v>
      </c>
      <c r="O62" s="15" t="s">
        <v>104</v>
      </c>
      <c r="P62" s="16" t="s">
        <v>442</v>
      </c>
      <c r="Q62" s="16" t="s">
        <v>443</v>
      </c>
      <c r="R62" s="15" t="s">
        <v>65</v>
      </c>
      <c r="S62" s="15" t="s">
        <v>184</v>
      </c>
      <c r="T62" s="15" t="s">
        <v>67</v>
      </c>
      <c r="U62" s="17">
        <v>43831</v>
      </c>
      <c r="V62" s="17">
        <v>44196</v>
      </c>
      <c r="W62" s="18">
        <v>88</v>
      </c>
      <c r="X62" s="15">
        <v>2015</v>
      </c>
      <c r="Y62" s="22">
        <v>0</v>
      </c>
      <c r="Z62" s="21">
        <v>90</v>
      </c>
      <c r="AA62" s="21" t="s">
        <v>69</v>
      </c>
      <c r="AB62" s="21" t="s">
        <v>69</v>
      </c>
      <c r="AC62" s="42" t="s">
        <v>70</v>
      </c>
      <c r="AD62" s="42" t="s">
        <v>70</v>
      </c>
      <c r="AE62" s="42" t="s">
        <v>70</v>
      </c>
      <c r="AF62" s="43" t="s">
        <v>69</v>
      </c>
      <c r="AG62" s="18">
        <v>90</v>
      </c>
      <c r="AH62" s="18" t="s">
        <v>69</v>
      </c>
      <c r="AI62" s="18" t="s">
        <v>69</v>
      </c>
      <c r="AJ62" s="16" t="s">
        <v>71</v>
      </c>
      <c r="AK62" s="18" t="s">
        <v>69</v>
      </c>
      <c r="AL62" s="18" t="s">
        <v>69</v>
      </c>
      <c r="AM62" s="15" t="s">
        <v>69</v>
      </c>
      <c r="AN62" s="15" t="s">
        <v>69</v>
      </c>
      <c r="AO62" s="16" t="s">
        <v>70</v>
      </c>
      <c r="AP62" s="16" t="s">
        <v>70</v>
      </c>
      <c r="AQ62" s="16" t="s">
        <v>70</v>
      </c>
      <c r="AR62" s="15" t="s">
        <v>69</v>
      </c>
      <c r="AS62" s="18">
        <v>90</v>
      </c>
      <c r="AT62" s="15" t="s">
        <v>69</v>
      </c>
      <c r="AU62" s="15" t="s">
        <v>69</v>
      </c>
      <c r="AV62" s="16" t="s">
        <v>71</v>
      </c>
      <c r="AW62" s="15" t="s">
        <v>69</v>
      </c>
      <c r="AX62" s="15" t="s">
        <v>69</v>
      </c>
      <c r="AY62" s="18">
        <v>90</v>
      </c>
      <c r="AZ62" s="15" t="s">
        <v>69</v>
      </c>
      <c r="BA62" s="15" t="s">
        <v>69</v>
      </c>
      <c r="BB62" s="16" t="s">
        <v>71</v>
      </c>
      <c r="BC62" s="15" t="s">
        <v>69</v>
      </c>
      <c r="BD62" s="15" t="s">
        <v>69</v>
      </c>
    </row>
    <row r="63" spans="1:56" s="20" customFormat="1" ht="16.5" customHeight="1">
      <c r="A63" s="15">
        <v>3</v>
      </c>
      <c r="B63" s="16" t="s">
        <v>50</v>
      </c>
      <c r="C63" s="16" t="s">
        <v>422</v>
      </c>
      <c r="D63" s="15">
        <v>230</v>
      </c>
      <c r="E63" s="16" t="s">
        <v>423</v>
      </c>
      <c r="F63" s="16" t="s">
        <v>91</v>
      </c>
      <c r="G63" s="16" t="s">
        <v>83</v>
      </c>
      <c r="H63" s="16" t="s">
        <v>444</v>
      </c>
      <c r="I63" s="16" t="s">
        <v>445</v>
      </c>
      <c r="J63" s="16" t="s">
        <v>446</v>
      </c>
      <c r="K63" s="16" t="s">
        <v>447</v>
      </c>
      <c r="L63" s="15" t="s">
        <v>88</v>
      </c>
      <c r="M63" s="15" t="s">
        <v>60</v>
      </c>
      <c r="N63" s="15" t="s">
        <v>61</v>
      </c>
      <c r="O63" s="15" t="s">
        <v>104</v>
      </c>
      <c r="P63" s="16" t="s">
        <v>448</v>
      </c>
      <c r="Q63" s="16" t="s">
        <v>449</v>
      </c>
      <c r="R63" s="15" t="s">
        <v>65</v>
      </c>
      <c r="S63" s="15" t="s">
        <v>184</v>
      </c>
      <c r="T63" s="15" t="s">
        <v>67</v>
      </c>
      <c r="U63" s="17">
        <v>43831</v>
      </c>
      <c r="V63" s="17">
        <v>44196</v>
      </c>
      <c r="W63" s="18">
        <v>99.47</v>
      </c>
      <c r="X63" s="15">
        <v>2015</v>
      </c>
      <c r="Y63" s="16" t="s">
        <v>450</v>
      </c>
      <c r="Z63" s="21">
        <v>98</v>
      </c>
      <c r="AA63" s="21" t="s">
        <v>69</v>
      </c>
      <c r="AB63" s="21" t="s">
        <v>69</v>
      </c>
      <c r="AC63" s="42" t="s">
        <v>70</v>
      </c>
      <c r="AD63" s="42" t="s">
        <v>70</v>
      </c>
      <c r="AE63" s="42" t="s">
        <v>70</v>
      </c>
      <c r="AF63" s="43" t="s">
        <v>69</v>
      </c>
      <c r="AG63" s="18">
        <v>98</v>
      </c>
      <c r="AH63" s="18" t="s">
        <v>69</v>
      </c>
      <c r="AI63" s="18" t="s">
        <v>69</v>
      </c>
      <c r="AJ63" s="16" t="s">
        <v>71</v>
      </c>
      <c r="AK63" s="18" t="s">
        <v>69</v>
      </c>
      <c r="AL63" s="18" t="s">
        <v>69</v>
      </c>
      <c r="AM63" s="15" t="s">
        <v>69</v>
      </c>
      <c r="AN63" s="15" t="s">
        <v>69</v>
      </c>
      <c r="AO63" s="16" t="s">
        <v>70</v>
      </c>
      <c r="AP63" s="16" t="s">
        <v>70</v>
      </c>
      <c r="AQ63" s="16" t="s">
        <v>70</v>
      </c>
      <c r="AR63" s="15" t="s">
        <v>69</v>
      </c>
      <c r="AS63" s="18">
        <v>98</v>
      </c>
      <c r="AT63" s="15" t="s">
        <v>69</v>
      </c>
      <c r="AU63" s="15" t="s">
        <v>69</v>
      </c>
      <c r="AV63" s="16" t="s">
        <v>71</v>
      </c>
      <c r="AW63" s="15" t="s">
        <v>69</v>
      </c>
      <c r="AX63" s="15" t="s">
        <v>69</v>
      </c>
      <c r="AY63" s="18">
        <v>98</v>
      </c>
      <c r="AZ63" s="15" t="s">
        <v>69</v>
      </c>
      <c r="BA63" s="15" t="s">
        <v>69</v>
      </c>
      <c r="BB63" s="16" t="s">
        <v>71</v>
      </c>
      <c r="BC63" s="15" t="s">
        <v>69</v>
      </c>
      <c r="BD63" s="15" t="s">
        <v>69</v>
      </c>
    </row>
    <row r="64" spans="1:56" s="20" customFormat="1" ht="16.5" customHeight="1">
      <c r="A64" s="15">
        <v>3</v>
      </c>
      <c r="B64" s="16" t="s">
        <v>50</v>
      </c>
      <c r="C64" s="16" t="s">
        <v>422</v>
      </c>
      <c r="D64" s="15">
        <v>230</v>
      </c>
      <c r="E64" s="16" t="s">
        <v>423</v>
      </c>
      <c r="F64" s="16" t="s">
        <v>204</v>
      </c>
      <c r="G64" s="16" t="s">
        <v>83</v>
      </c>
      <c r="H64" s="16" t="s">
        <v>451</v>
      </c>
      <c r="I64" s="16" t="s">
        <v>452</v>
      </c>
      <c r="J64" s="16" t="s">
        <v>453</v>
      </c>
      <c r="K64" s="16" t="s">
        <v>454</v>
      </c>
      <c r="L64" s="15" t="s">
        <v>59</v>
      </c>
      <c r="M64" s="15" t="s">
        <v>60</v>
      </c>
      <c r="N64" s="15" t="s">
        <v>455</v>
      </c>
      <c r="O64" s="15" t="s">
        <v>104</v>
      </c>
      <c r="P64" s="16" t="s">
        <v>456</v>
      </c>
      <c r="Q64" s="16" t="s">
        <v>457</v>
      </c>
      <c r="R64" s="15" t="s">
        <v>65</v>
      </c>
      <c r="S64" s="15" t="s">
        <v>184</v>
      </c>
      <c r="T64" s="15" t="s">
        <v>67</v>
      </c>
      <c r="U64" s="17">
        <v>44105</v>
      </c>
      <c r="V64" s="17">
        <v>44196</v>
      </c>
      <c r="W64" s="18">
        <v>82</v>
      </c>
      <c r="X64" s="15">
        <v>2015</v>
      </c>
      <c r="Y64" s="22">
        <v>0</v>
      </c>
      <c r="Z64" s="21">
        <v>95</v>
      </c>
      <c r="AA64" s="21" t="s">
        <v>69</v>
      </c>
      <c r="AB64" s="21" t="s">
        <v>69</v>
      </c>
      <c r="AC64" s="42" t="s">
        <v>70</v>
      </c>
      <c r="AD64" s="42" t="s">
        <v>70</v>
      </c>
      <c r="AE64" s="42" t="s">
        <v>70</v>
      </c>
      <c r="AF64" s="43" t="s">
        <v>69</v>
      </c>
      <c r="AG64" s="15" t="s">
        <v>69</v>
      </c>
      <c r="AH64" s="15" t="s">
        <v>69</v>
      </c>
      <c r="AI64" s="16" t="s">
        <v>70</v>
      </c>
      <c r="AJ64" s="16" t="s">
        <v>70</v>
      </c>
      <c r="AK64" s="16" t="s">
        <v>70</v>
      </c>
      <c r="AL64" s="15" t="s">
        <v>69</v>
      </c>
      <c r="AM64" s="15" t="s">
        <v>69</v>
      </c>
      <c r="AN64" s="15" t="s">
        <v>69</v>
      </c>
      <c r="AO64" s="16" t="s">
        <v>70</v>
      </c>
      <c r="AP64" s="16" t="s">
        <v>70</v>
      </c>
      <c r="AQ64" s="16" t="s">
        <v>70</v>
      </c>
      <c r="AR64" s="15" t="s">
        <v>69</v>
      </c>
      <c r="AS64" s="15" t="s">
        <v>69</v>
      </c>
      <c r="AT64" s="15" t="s">
        <v>69</v>
      </c>
      <c r="AU64" s="16" t="s">
        <v>70</v>
      </c>
      <c r="AV64" s="16" t="s">
        <v>70</v>
      </c>
      <c r="AW64" s="16" t="s">
        <v>70</v>
      </c>
      <c r="AX64" s="15" t="s">
        <v>69</v>
      </c>
      <c r="AY64" s="18">
        <v>95</v>
      </c>
      <c r="AZ64" s="15" t="s">
        <v>69</v>
      </c>
      <c r="BA64" s="15" t="s">
        <v>69</v>
      </c>
      <c r="BB64" s="16" t="s">
        <v>71</v>
      </c>
      <c r="BC64" s="15" t="s">
        <v>69</v>
      </c>
      <c r="BD64" s="15" t="s">
        <v>69</v>
      </c>
    </row>
    <row r="65" spans="1:56" s="20" customFormat="1" ht="16.5" customHeight="1">
      <c r="A65" s="15">
        <v>3</v>
      </c>
      <c r="B65" s="16" t="s">
        <v>50</v>
      </c>
      <c r="C65" s="16" t="s">
        <v>422</v>
      </c>
      <c r="D65" s="15">
        <v>230</v>
      </c>
      <c r="E65" s="16" t="s">
        <v>423</v>
      </c>
      <c r="F65" s="16" t="s">
        <v>98</v>
      </c>
      <c r="G65" s="16" t="s">
        <v>99</v>
      </c>
      <c r="H65" s="16" t="s">
        <v>458</v>
      </c>
      <c r="I65" s="16" t="s">
        <v>459</v>
      </c>
      <c r="J65" s="16" t="s">
        <v>460</v>
      </c>
      <c r="K65" s="16" t="s">
        <v>461</v>
      </c>
      <c r="L65" s="15" t="s">
        <v>161</v>
      </c>
      <c r="M65" s="15" t="s">
        <v>60</v>
      </c>
      <c r="N65" s="15" t="s">
        <v>61</v>
      </c>
      <c r="O65" s="15" t="s">
        <v>104</v>
      </c>
      <c r="P65" s="16" t="s">
        <v>462</v>
      </c>
      <c r="Q65" s="16" t="s">
        <v>463</v>
      </c>
      <c r="R65" s="15" t="s">
        <v>65</v>
      </c>
      <c r="S65" s="15" t="s">
        <v>184</v>
      </c>
      <c r="T65" s="15" t="s">
        <v>67</v>
      </c>
      <c r="U65" s="17">
        <v>43831</v>
      </c>
      <c r="V65" s="17">
        <v>44196</v>
      </c>
      <c r="W65" s="18">
        <v>100</v>
      </c>
      <c r="X65" s="15">
        <v>2017</v>
      </c>
      <c r="Y65" s="16" t="s">
        <v>450</v>
      </c>
      <c r="Z65" s="23">
        <v>90</v>
      </c>
      <c r="AA65" s="23">
        <v>90</v>
      </c>
      <c r="AB65" s="23">
        <f>+(9/9)*100</f>
        <v>100</v>
      </c>
      <c r="AC65" s="44">
        <v>11.111111111111116</v>
      </c>
      <c r="AD65" s="42" t="s">
        <v>164</v>
      </c>
      <c r="AE65" s="44">
        <v>111.11111111111111</v>
      </c>
      <c r="AF65" s="42" t="s">
        <v>464</v>
      </c>
      <c r="AG65" s="18">
        <v>90</v>
      </c>
      <c r="AH65" s="18" t="s">
        <v>69</v>
      </c>
      <c r="AI65" s="18" t="s">
        <v>69</v>
      </c>
      <c r="AJ65" s="16" t="s">
        <v>71</v>
      </c>
      <c r="AK65" s="18" t="s">
        <v>69</v>
      </c>
      <c r="AL65" s="18" t="s">
        <v>69</v>
      </c>
      <c r="AM65" s="18">
        <v>90</v>
      </c>
      <c r="AN65" s="18" t="s">
        <v>69</v>
      </c>
      <c r="AO65" s="18" t="s">
        <v>69</v>
      </c>
      <c r="AP65" s="16" t="s">
        <v>71</v>
      </c>
      <c r="AQ65" s="18" t="s">
        <v>69</v>
      </c>
      <c r="AR65" s="18" t="s">
        <v>69</v>
      </c>
      <c r="AS65" s="18">
        <v>90</v>
      </c>
      <c r="AT65" s="15" t="s">
        <v>69</v>
      </c>
      <c r="AU65" s="15" t="s">
        <v>69</v>
      </c>
      <c r="AV65" s="16" t="s">
        <v>71</v>
      </c>
      <c r="AW65" s="15" t="s">
        <v>69</v>
      </c>
      <c r="AX65" s="15" t="s">
        <v>69</v>
      </c>
      <c r="AY65" s="18">
        <v>90</v>
      </c>
      <c r="AZ65" s="15" t="s">
        <v>69</v>
      </c>
      <c r="BA65" s="15" t="s">
        <v>69</v>
      </c>
      <c r="BB65" s="16" t="s">
        <v>71</v>
      </c>
      <c r="BC65" s="15" t="s">
        <v>69</v>
      </c>
      <c r="BD65" s="15" t="s">
        <v>69</v>
      </c>
    </row>
    <row r="66" spans="1:56" s="20" customFormat="1" ht="16.5" customHeight="1">
      <c r="A66" s="15">
        <v>3</v>
      </c>
      <c r="B66" s="16" t="s">
        <v>50</v>
      </c>
      <c r="C66" s="16" t="s">
        <v>422</v>
      </c>
      <c r="D66" s="15">
        <v>230</v>
      </c>
      <c r="E66" s="16" t="s">
        <v>423</v>
      </c>
      <c r="F66" s="16" t="s">
        <v>107</v>
      </c>
      <c r="G66" s="16" t="s">
        <v>99</v>
      </c>
      <c r="H66" s="16" t="s">
        <v>465</v>
      </c>
      <c r="I66" s="16" t="s">
        <v>466</v>
      </c>
      <c r="J66" s="16" t="s">
        <v>467</v>
      </c>
      <c r="K66" s="16" t="s">
        <v>468</v>
      </c>
      <c r="L66" s="15" t="s">
        <v>161</v>
      </c>
      <c r="M66" s="15" t="s">
        <v>60</v>
      </c>
      <c r="N66" s="15" t="s">
        <v>61</v>
      </c>
      <c r="O66" s="15" t="s">
        <v>104</v>
      </c>
      <c r="P66" s="16" t="s">
        <v>469</v>
      </c>
      <c r="Q66" s="16" t="s">
        <v>470</v>
      </c>
      <c r="R66" s="15" t="s">
        <v>65</v>
      </c>
      <c r="S66" s="15" t="s">
        <v>184</v>
      </c>
      <c r="T66" s="15" t="s">
        <v>67</v>
      </c>
      <c r="U66" s="17">
        <v>43831</v>
      </c>
      <c r="V66" s="17">
        <v>44196</v>
      </c>
      <c r="W66" s="18">
        <v>96</v>
      </c>
      <c r="X66" s="15">
        <v>2016</v>
      </c>
      <c r="Y66" s="16" t="s">
        <v>450</v>
      </c>
      <c r="Z66" s="23">
        <v>90</v>
      </c>
      <c r="AA66" s="23">
        <v>90</v>
      </c>
      <c r="AB66" s="23">
        <f>+(3/3)*100</f>
        <v>100</v>
      </c>
      <c r="AC66" s="44">
        <v>11.111111111111116</v>
      </c>
      <c r="AD66" s="42" t="s">
        <v>164</v>
      </c>
      <c r="AE66" s="44">
        <v>111.11111111111111</v>
      </c>
      <c r="AF66" s="42" t="s">
        <v>471</v>
      </c>
      <c r="AG66" s="18">
        <v>90</v>
      </c>
      <c r="AH66" s="18" t="s">
        <v>69</v>
      </c>
      <c r="AI66" s="18" t="s">
        <v>69</v>
      </c>
      <c r="AJ66" s="16" t="s">
        <v>71</v>
      </c>
      <c r="AK66" s="18" t="s">
        <v>69</v>
      </c>
      <c r="AL66" s="18" t="s">
        <v>69</v>
      </c>
      <c r="AM66" s="18">
        <v>90</v>
      </c>
      <c r="AN66" s="18" t="s">
        <v>69</v>
      </c>
      <c r="AO66" s="18" t="s">
        <v>69</v>
      </c>
      <c r="AP66" s="16" t="s">
        <v>71</v>
      </c>
      <c r="AQ66" s="18" t="s">
        <v>69</v>
      </c>
      <c r="AR66" s="18" t="s">
        <v>69</v>
      </c>
      <c r="AS66" s="18">
        <v>90</v>
      </c>
      <c r="AT66" s="15" t="s">
        <v>69</v>
      </c>
      <c r="AU66" s="15" t="s">
        <v>69</v>
      </c>
      <c r="AV66" s="16" t="s">
        <v>71</v>
      </c>
      <c r="AW66" s="15" t="s">
        <v>69</v>
      </c>
      <c r="AX66" s="15" t="s">
        <v>69</v>
      </c>
      <c r="AY66" s="18">
        <v>90</v>
      </c>
      <c r="AZ66" s="15" t="s">
        <v>69</v>
      </c>
      <c r="BA66" s="15" t="s">
        <v>69</v>
      </c>
      <c r="BB66" s="16" t="s">
        <v>71</v>
      </c>
      <c r="BC66" s="15" t="s">
        <v>69</v>
      </c>
      <c r="BD66" s="15" t="s">
        <v>69</v>
      </c>
    </row>
    <row r="67" spans="1:56" s="20" customFormat="1" ht="16.5" customHeight="1">
      <c r="A67" s="15">
        <v>3</v>
      </c>
      <c r="B67" s="16" t="s">
        <v>50</v>
      </c>
      <c r="C67" s="16" t="s">
        <v>422</v>
      </c>
      <c r="D67" s="15">
        <v>230</v>
      </c>
      <c r="E67" s="16" t="s">
        <v>423</v>
      </c>
      <c r="F67" s="16" t="s">
        <v>114</v>
      </c>
      <c r="G67" s="16" t="s">
        <v>99</v>
      </c>
      <c r="H67" s="16" t="s">
        <v>472</v>
      </c>
      <c r="I67" s="16" t="s">
        <v>473</v>
      </c>
      <c r="J67" s="16" t="s">
        <v>474</v>
      </c>
      <c r="K67" s="16" t="s">
        <v>475</v>
      </c>
      <c r="L67" s="15" t="s">
        <v>161</v>
      </c>
      <c r="M67" s="15" t="s">
        <v>60</v>
      </c>
      <c r="N67" s="15" t="s">
        <v>61</v>
      </c>
      <c r="O67" s="15" t="s">
        <v>104</v>
      </c>
      <c r="P67" s="16" t="s">
        <v>476</v>
      </c>
      <c r="Q67" s="16" t="s">
        <v>477</v>
      </c>
      <c r="R67" s="15" t="s">
        <v>65</v>
      </c>
      <c r="S67" s="15" t="s">
        <v>184</v>
      </c>
      <c r="T67" s="15" t="s">
        <v>67</v>
      </c>
      <c r="U67" s="17">
        <v>43831</v>
      </c>
      <c r="V67" s="17">
        <v>44196</v>
      </c>
      <c r="W67" s="18">
        <v>99.88</v>
      </c>
      <c r="X67" s="15">
        <v>2017</v>
      </c>
      <c r="Y67" s="16" t="s">
        <v>450</v>
      </c>
      <c r="Z67" s="23">
        <v>90</v>
      </c>
      <c r="AA67" s="23">
        <v>90</v>
      </c>
      <c r="AB67" s="23">
        <f>+(127/132)*100</f>
        <v>96.21212121212122</v>
      </c>
      <c r="AC67" s="44">
        <v>6.902356902356899</v>
      </c>
      <c r="AD67" s="42" t="s">
        <v>164</v>
      </c>
      <c r="AE67" s="44">
        <v>106.9023569023569</v>
      </c>
      <c r="AF67" s="42" t="s">
        <v>478</v>
      </c>
      <c r="AG67" s="18">
        <v>90</v>
      </c>
      <c r="AH67" s="18" t="s">
        <v>69</v>
      </c>
      <c r="AI67" s="18" t="s">
        <v>69</v>
      </c>
      <c r="AJ67" s="16" t="s">
        <v>71</v>
      </c>
      <c r="AK67" s="18" t="s">
        <v>69</v>
      </c>
      <c r="AL67" s="18" t="s">
        <v>69</v>
      </c>
      <c r="AM67" s="18">
        <v>90</v>
      </c>
      <c r="AN67" s="18" t="s">
        <v>69</v>
      </c>
      <c r="AO67" s="18" t="s">
        <v>69</v>
      </c>
      <c r="AP67" s="16" t="s">
        <v>71</v>
      </c>
      <c r="AQ67" s="18" t="s">
        <v>69</v>
      </c>
      <c r="AR67" s="18" t="s">
        <v>69</v>
      </c>
      <c r="AS67" s="18">
        <v>90</v>
      </c>
      <c r="AT67" s="15" t="s">
        <v>69</v>
      </c>
      <c r="AU67" s="15" t="s">
        <v>69</v>
      </c>
      <c r="AV67" s="16" t="s">
        <v>71</v>
      </c>
      <c r="AW67" s="15" t="s">
        <v>69</v>
      </c>
      <c r="AX67" s="15" t="s">
        <v>69</v>
      </c>
      <c r="AY67" s="18">
        <v>90</v>
      </c>
      <c r="AZ67" s="15" t="s">
        <v>69</v>
      </c>
      <c r="BA67" s="15" t="s">
        <v>69</v>
      </c>
      <c r="BB67" s="16" t="s">
        <v>71</v>
      </c>
      <c r="BC67" s="15" t="s">
        <v>69</v>
      </c>
      <c r="BD67" s="15" t="s">
        <v>69</v>
      </c>
    </row>
    <row r="68" spans="1:56" s="20" customFormat="1" ht="16.5" customHeight="1">
      <c r="A68" s="15">
        <v>3</v>
      </c>
      <c r="B68" s="16" t="s">
        <v>50</v>
      </c>
      <c r="C68" s="16" t="s">
        <v>422</v>
      </c>
      <c r="D68" s="15">
        <v>230</v>
      </c>
      <c r="E68" s="16" t="s">
        <v>423</v>
      </c>
      <c r="F68" s="16" t="s">
        <v>121</v>
      </c>
      <c r="G68" s="16" t="s">
        <v>99</v>
      </c>
      <c r="H68" s="16" t="s">
        <v>479</v>
      </c>
      <c r="I68" s="16" t="s">
        <v>480</v>
      </c>
      <c r="J68" s="16" t="s">
        <v>481</v>
      </c>
      <c r="K68" s="16" t="s">
        <v>482</v>
      </c>
      <c r="L68" s="15" t="s">
        <v>161</v>
      </c>
      <c r="M68" s="15" t="s">
        <v>60</v>
      </c>
      <c r="N68" s="15" t="s">
        <v>61</v>
      </c>
      <c r="O68" s="15" t="s">
        <v>104</v>
      </c>
      <c r="P68" s="16" t="s">
        <v>476</v>
      </c>
      <c r="Q68" s="16" t="s">
        <v>483</v>
      </c>
      <c r="R68" s="15" t="s">
        <v>65</v>
      </c>
      <c r="S68" s="15" t="s">
        <v>184</v>
      </c>
      <c r="T68" s="15" t="s">
        <v>67</v>
      </c>
      <c r="U68" s="17">
        <v>43831</v>
      </c>
      <c r="V68" s="17">
        <v>44196</v>
      </c>
      <c r="W68" s="18">
        <v>99</v>
      </c>
      <c r="X68" s="15">
        <v>2016</v>
      </c>
      <c r="Y68" s="16" t="s">
        <v>450</v>
      </c>
      <c r="Z68" s="23">
        <v>90</v>
      </c>
      <c r="AA68" s="23">
        <v>90</v>
      </c>
      <c r="AB68" s="23">
        <f>+(305/320)*100</f>
        <v>95.3125</v>
      </c>
      <c r="AC68" s="44">
        <v>5.902777777777768</v>
      </c>
      <c r="AD68" s="42" t="s">
        <v>164</v>
      </c>
      <c r="AE68" s="44">
        <v>105.90277777777777</v>
      </c>
      <c r="AF68" s="42" t="s">
        <v>484</v>
      </c>
      <c r="AG68" s="18">
        <v>90</v>
      </c>
      <c r="AH68" s="18" t="s">
        <v>69</v>
      </c>
      <c r="AI68" s="18" t="s">
        <v>69</v>
      </c>
      <c r="AJ68" s="16" t="s">
        <v>71</v>
      </c>
      <c r="AK68" s="18" t="s">
        <v>69</v>
      </c>
      <c r="AL68" s="18" t="s">
        <v>69</v>
      </c>
      <c r="AM68" s="18">
        <v>90</v>
      </c>
      <c r="AN68" s="18" t="s">
        <v>69</v>
      </c>
      <c r="AO68" s="18" t="s">
        <v>69</v>
      </c>
      <c r="AP68" s="16" t="s">
        <v>71</v>
      </c>
      <c r="AQ68" s="18" t="s">
        <v>69</v>
      </c>
      <c r="AR68" s="18" t="s">
        <v>69</v>
      </c>
      <c r="AS68" s="18">
        <v>90</v>
      </c>
      <c r="AT68" s="15" t="s">
        <v>69</v>
      </c>
      <c r="AU68" s="15" t="s">
        <v>69</v>
      </c>
      <c r="AV68" s="16" t="s">
        <v>71</v>
      </c>
      <c r="AW68" s="15" t="s">
        <v>69</v>
      </c>
      <c r="AX68" s="15" t="s">
        <v>69</v>
      </c>
      <c r="AY68" s="18">
        <v>90</v>
      </c>
      <c r="AZ68" s="15" t="s">
        <v>69</v>
      </c>
      <c r="BA68" s="15" t="s">
        <v>69</v>
      </c>
      <c r="BB68" s="16" t="s">
        <v>71</v>
      </c>
      <c r="BC68" s="15" t="s">
        <v>69</v>
      </c>
      <c r="BD68" s="15" t="s">
        <v>69</v>
      </c>
    </row>
    <row r="69" spans="1:56" s="20" customFormat="1" ht="16.5" customHeight="1">
      <c r="A69" s="15">
        <v>3</v>
      </c>
      <c r="B69" s="16" t="s">
        <v>50</v>
      </c>
      <c r="C69" s="16" t="s">
        <v>422</v>
      </c>
      <c r="D69" s="15">
        <v>230</v>
      </c>
      <c r="E69" s="16" t="s">
        <v>423</v>
      </c>
      <c r="F69" s="16" t="s">
        <v>128</v>
      </c>
      <c r="G69" s="16" t="s">
        <v>99</v>
      </c>
      <c r="H69" s="16" t="s">
        <v>485</v>
      </c>
      <c r="I69" s="16" t="s">
        <v>486</v>
      </c>
      <c r="J69" s="16" t="s">
        <v>487</v>
      </c>
      <c r="K69" s="16" t="s">
        <v>488</v>
      </c>
      <c r="L69" s="15" t="s">
        <v>161</v>
      </c>
      <c r="M69" s="15" t="s">
        <v>60</v>
      </c>
      <c r="N69" s="15" t="s">
        <v>61</v>
      </c>
      <c r="O69" s="15" t="s">
        <v>104</v>
      </c>
      <c r="P69" s="16" t="s">
        <v>489</v>
      </c>
      <c r="Q69" s="16" t="s">
        <v>490</v>
      </c>
      <c r="R69" s="15" t="s">
        <v>65</v>
      </c>
      <c r="S69" s="15" t="s">
        <v>184</v>
      </c>
      <c r="T69" s="15" t="s">
        <v>67</v>
      </c>
      <c r="U69" s="17">
        <v>43831</v>
      </c>
      <c r="V69" s="17">
        <v>44196</v>
      </c>
      <c r="W69" s="18">
        <v>95</v>
      </c>
      <c r="X69" s="15">
        <v>2015</v>
      </c>
      <c r="Y69" s="16" t="s">
        <v>491</v>
      </c>
      <c r="Z69" s="23">
        <v>98</v>
      </c>
      <c r="AA69" s="23">
        <v>98</v>
      </c>
      <c r="AB69" s="23">
        <f>21/21*100</f>
        <v>100</v>
      </c>
      <c r="AC69" s="44">
        <v>2.0408163265306145</v>
      </c>
      <c r="AD69" s="42" t="s">
        <v>164</v>
      </c>
      <c r="AE69" s="44">
        <v>102.04081632653062</v>
      </c>
      <c r="AF69" s="42" t="s">
        <v>492</v>
      </c>
      <c r="AG69" s="18">
        <v>98</v>
      </c>
      <c r="AH69" s="18" t="s">
        <v>69</v>
      </c>
      <c r="AI69" s="18" t="s">
        <v>69</v>
      </c>
      <c r="AJ69" s="16" t="s">
        <v>71</v>
      </c>
      <c r="AK69" s="18" t="s">
        <v>69</v>
      </c>
      <c r="AL69" s="18" t="s">
        <v>69</v>
      </c>
      <c r="AM69" s="18">
        <v>98</v>
      </c>
      <c r="AN69" s="18" t="s">
        <v>69</v>
      </c>
      <c r="AO69" s="18" t="s">
        <v>69</v>
      </c>
      <c r="AP69" s="16" t="s">
        <v>71</v>
      </c>
      <c r="AQ69" s="18" t="s">
        <v>69</v>
      </c>
      <c r="AR69" s="18" t="s">
        <v>69</v>
      </c>
      <c r="AS69" s="18">
        <v>98</v>
      </c>
      <c r="AT69" s="15" t="s">
        <v>69</v>
      </c>
      <c r="AU69" s="15" t="s">
        <v>69</v>
      </c>
      <c r="AV69" s="16" t="s">
        <v>71</v>
      </c>
      <c r="AW69" s="15" t="s">
        <v>69</v>
      </c>
      <c r="AX69" s="15" t="s">
        <v>69</v>
      </c>
      <c r="AY69" s="18">
        <v>98</v>
      </c>
      <c r="AZ69" s="15" t="s">
        <v>69</v>
      </c>
      <c r="BA69" s="15" t="s">
        <v>69</v>
      </c>
      <c r="BB69" s="16" t="s">
        <v>71</v>
      </c>
      <c r="BC69" s="15" t="s">
        <v>69</v>
      </c>
      <c r="BD69" s="15" t="s">
        <v>69</v>
      </c>
    </row>
    <row r="70" spans="1:56" s="20" customFormat="1" ht="16.5" customHeight="1">
      <c r="A70" s="15">
        <v>3</v>
      </c>
      <c r="B70" s="16" t="s">
        <v>50</v>
      </c>
      <c r="C70" s="16" t="s">
        <v>422</v>
      </c>
      <c r="D70" s="15">
        <v>230</v>
      </c>
      <c r="E70" s="16" t="s">
        <v>423</v>
      </c>
      <c r="F70" s="16" t="s">
        <v>135</v>
      </c>
      <c r="G70" s="16" t="s">
        <v>99</v>
      </c>
      <c r="H70" s="16" t="s">
        <v>493</v>
      </c>
      <c r="I70" s="16" t="s">
        <v>494</v>
      </c>
      <c r="J70" s="16" t="s">
        <v>495</v>
      </c>
      <c r="K70" s="16" t="s">
        <v>496</v>
      </c>
      <c r="L70" s="15" t="s">
        <v>161</v>
      </c>
      <c r="M70" s="15" t="s">
        <v>60</v>
      </c>
      <c r="N70" s="15" t="s">
        <v>61</v>
      </c>
      <c r="O70" s="15" t="s">
        <v>104</v>
      </c>
      <c r="P70" s="16" t="s">
        <v>497</v>
      </c>
      <c r="Q70" s="16" t="s">
        <v>498</v>
      </c>
      <c r="R70" s="15" t="s">
        <v>65</v>
      </c>
      <c r="S70" s="15" t="s">
        <v>184</v>
      </c>
      <c r="T70" s="15" t="s">
        <v>67</v>
      </c>
      <c r="U70" s="17">
        <v>43831</v>
      </c>
      <c r="V70" s="17">
        <v>44196</v>
      </c>
      <c r="W70" s="18">
        <v>99</v>
      </c>
      <c r="X70" s="15">
        <v>2015</v>
      </c>
      <c r="Y70" s="16" t="s">
        <v>450</v>
      </c>
      <c r="Z70" s="23">
        <v>95</v>
      </c>
      <c r="AA70" s="23">
        <v>95</v>
      </c>
      <c r="AB70" s="23">
        <f>((28+18+10))/((32+24+13))*100</f>
        <v>81.15942028985508</v>
      </c>
      <c r="AC70" s="44">
        <v>-14.569031273836764</v>
      </c>
      <c r="AD70" s="42" t="s">
        <v>193</v>
      </c>
      <c r="AE70" s="44">
        <v>85.43096872616324</v>
      </c>
      <c r="AF70" s="42" t="s">
        <v>499</v>
      </c>
      <c r="AG70" s="18">
        <v>95</v>
      </c>
      <c r="AH70" s="18" t="s">
        <v>69</v>
      </c>
      <c r="AI70" s="18" t="s">
        <v>69</v>
      </c>
      <c r="AJ70" s="16" t="s">
        <v>71</v>
      </c>
      <c r="AK70" s="18" t="s">
        <v>69</v>
      </c>
      <c r="AL70" s="18" t="s">
        <v>69</v>
      </c>
      <c r="AM70" s="18">
        <v>95</v>
      </c>
      <c r="AN70" s="18" t="s">
        <v>69</v>
      </c>
      <c r="AO70" s="18" t="s">
        <v>69</v>
      </c>
      <c r="AP70" s="16" t="s">
        <v>71</v>
      </c>
      <c r="AQ70" s="18" t="s">
        <v>69</v>
      </c>
      <c r="AR70" s="18" t="s">
        <v>69</v>
      </c>
      <c r="AS70" s="18">
        <v>95</v>
      </c>
      <c r="AT70" s="15" t="s">
        <v>69</v>
      </c>
      <c r="AU70" s="15" t="s">
        <v>69</v>
      </c>
      <c r="AV70" s="16" t="s">
        <v>71</v>
      </c>
      <c r="AW70" s="15" t="s">
        <v>69</v>
      </c>
      <c r="AX70" s="15" t="s">
        <v>69</v>
      </c>
      <c r="AY70" s="18">
        <v>95</v>
      </c>
      <c r="AZ70" s="15" t="s">
        <v>69</v>
      </c>
      <c r="BA70" s="15" t="s">
        <v>69</v>
      </c>
      <c r="BB70" s="16" t="s">
        <v>71</v>
      </c>
      <c r="BC70" s="15" t="s">
        <v>69</v>
      </c>
      <c r="BD70" s="15" t="s">
        <v>69</v>
      </c>
    </row>
    <row r="71" spans="1:56" s="20" customFormat="1" ht="16.5" customHeight="1">
      <c r="A71" s="15">
        <v>3</v>
      </c>
      <c r="B71" s="16" t="s">
        <v>50</v>
      </c>
      <c r="C71" s="16" t="s">
        <v>422</v>
      </c>
      <c r="D71" s="15">
        <v>230</v>
      </c>
      <c r="E71" s="16" t="s">
        <v>423</v>
      </c>
      <c r="F71" s="16" t="s">
        <v>142</v>
      </c>
      <c r="G71" s="16" t="s">
        <v>99</v>
      </c>
      <c r="H71" s="16" t="s">
        <v>500</v>
      </c>
      <c r="I71" s="16" t="s">
        <v>501</v>
      </c>
      <c r="J71" s="16" t="s">
        <v>502</v>
      </c>
      <c r="K71" s="16" t="s">
        <v>503</v>
      </c>
      <c r="L71" s="15" t="s">
        <v>161</v>
      </c>
      <c r="M71" s="15" t="s">
        <v>60</v>
      </c>
      <c r="N71" s="15" t="s">
        <v>190</v>
      </c>
      <c r="O71" s="15" t="s">
        <v>104</v>
      </c>
      <c r="P71" s="16" t="s">
        <v>504</v>
      </c>
      <c r="Q71" s="16" t="s">
        <v>505</v>
      </c>
      <c r="R71" s="15" t="s">
        <v>65</v>
      </c>
      <c r="S71" s="15" t="s">
        <v>184</v>
      </c>
      <c r="T71" s="15" t="s">
        <v>67</v>
      </c>
      <c r="U71" s="17">
        <v>43831</v>
      </c>
      <c r="V71" s="17">
        <v>44196</v>
      </c>
      <c r="W71" s="18">
        <v>95</v>
      </c>
      <c r="X71" s="15">
        <v>2015</v>
      </c>
      <c r="Y71" s="16" t="s">
        <v>450</v>
      </c>
      <c r="Z71" s="23">
        <v>95</v>
      </c>
      <c r="AA71" s="23">
        <v>95</v>
      </c>
      <c r="AB71" s="23">
        <f>1450/1455*100</f>
        <v>99.65635738831615</v>
      </c>
      <c r="AC71" s="44">
        <v>4.901428829806487</v>
      </c>
      <c r="AD71" s="42" t="s">
        <v>164</v>
      </c>
      <c r="AE71" s="44">
        <v>104.90142882980649</v>
      </c>
      <c r="AF71" s="42" t="s">
        <v>506</v>
      </c>
      <c r="AG71" s="18">
        <v>95</v>
      </c>
      <c r="AH71" s="18" t="s">
        <v>69</v>
      </c>
      <c r="AI71" s="18" t="s">
        <v>69</v>
      </c>
      <c r="AJ71" s="16" t="s">
        <v>71</v>
      </c>
      <c r="AK71" s="18" t="s">
        <v>69</v>
      </c>
      <c r="AL71" s="18" t="s">
        <v>69</v>
      </c>
      <c r="AM71" s="18">
        <v>95</v>
      </c>
      <c r="AN71" s="18" t="s">
        <v>69</v>
      </c>
      <c r="AO71" s="18" t="s">
        <v>69</v>
      </c>
      <c r="AP71" s="16" t="s">
        <v>71</v>
      </c>
      <c r="AQ71" s="18" t="s">
        <v>69</v>
      </c>
      <c r="AR71" s="18" t="s">
        <v>69</v>
      </c>
      <c r="AS71" s="18">
        <v>95</v>
      </c>
      <c r="AT71" s="15" t="s">
        <v>69</v>
      </c>
      <c r="AU71" s="15" t="s">
        <v>69</v>
      </c>
      <c r="AV71" s="16" t="s">
        <v>71</v>
      </c>
      <c r="AW71" s="15" t="s">
        <v>69</v>
      </c>
      <c r="AX71" s="15" t="s">
        <v>69</v>
      </c>
      <c r="AY71" s="18">
        <v>95</v>
      </c>
      <c r="AZ71" s="15" t="s">
        <v>69</v>
      </c>
      <c r="BA71" s="15" t="s">
        <v>69</v>
      </c>
      <c r="BB71" s="16" t="s">
        <v>71</v>
      </c>
      <c r="BC71" s="15" t="s">
        <v>69</v>
      </c>
      <c r="BD71" s="15" t="s">
        <v>69</v>
      </c>
    </row>
    <row r="72" spans="1:56" s="20" customFormat="1" ht="16.5" customHeight="1">
      <c r="A72" s="15">
        <v>3</v>
      </c>
      <c r="B72" s="16" t="s">
        <v>50</v>
      </c>
      <c r="C72" s="16" t="s">
        <v>422</v>
      </c>
      <c r="D72" s="15">
        <v>230</v>
      </c>
      <c r="E72" s="16" t="s">
        <v>423</v>
      </c>
      <c r="F72" s="16" t="s">
        <v>149</v>
      </c>
      <c r="G72" s="16" t="s">
        <v>99</v>
      </c>
      <c r="H72" s="16" t="s">
        <v>507</v>
      </c>
      <c r="I72" s="16" t="s">
        <v>508</v>
      </c>
      <c r="J72" s="16" t="s">
        <v>509</v>
      </c>
      <c r="K72" s="16" t="s">
        <v>510</v>
      </c>
      <c r="L72" s="15" t="s">
        <v>161</v>
      </c>
      <c r="M72" s="15" t="s">
        <v>60</v>
      </c>
      <c r="N72" s="15" t="s">
        <v>61</v>
      </c>
      <c r="O72" s="15" t="s">
        <v>104</v>
      </c>
      <c r="P72" s="16" t="s">
        <v>504</v>
      </c>
      <c r="Q72" s="16" t="s">
        <v>511</v>
      </c>
      <c r="R72" s="15" t="s">
        <v>65</v>
      </c>
      <c r="S72" s="15" t="s">
        <v>184</v>
      </c>
      <c r="T72" s="15" t="s">
        <v>67</v>
      </c>
      <c r="U72" s="17">
        <v>43831</v>
      </c>
      <c r="V72" s="17">
        <v>44196</v>
      </c>
      <c r="W72" s="18">
        <v>90</v>
      </c>
      <c r="X72" s="15">
        <v>2014</v>
      </c>
      <c r="Y72" s="16" t="s">
        <v>512</v>
      </c>
      <c r="Z72" s="23">
        <v>98</v>
      </c>
      <c r="AA72" s="23">
        <v>98</v>
      </c>
      <c r="AB72" s="23">
        <f>1/1*100</f>
        <v>100</v>
      </c>
      <c r="AC72" s="44">
        <v>2.0408163265306145</v>
      </c>
      <c r="AD72" s="42" t="s">
        <v>164</v>
      </c>
      <c r="AE72" s="44">
        <v>102.04081632653062</v>
      </c>
      <c r="AF72" s="42" t="s">
        <v>513</v>
      </c>
      <c r="AG72" s="18">
        <v>98</v>
      </c>
      <c r="AH72" s="18" t="s">
        <v>69</v>
      </c>
      <c r="AI72" s="18" t="s">
        <v>69</v>
      </c>
      <c r="AJ72" s="16" t="s">
        <v>71</v>
      </c>
      <c r="AK72" s="18" t="s">
        <v>69</v>
      </c>
      <c r="AL72" s="18" t="s">
        <v>69</v>
      </c>
      <c r="AM72" s="18">
        <v>98</v>
      </c>
      <c r="AN72" s="18" t="s">
        <v>69</v>
      </c>
      <c r="AO72" s="18" t="s">
        <v>69</v>
      </c>
      <c r="AP72" s="16" t="s">
        <v>71</v>
      </c>
      <c r="AQ72" s="18" t="s">
        <v>69</v>
      </c>
      <c r="AR72" s="18" t="s">
        <v>69</v>
      </c>
      <c r="AS72" s="18">
        <v>98</v>
      </c>
      <c r="AT72" s="15" t="s">
        <v>69</v>
      </c>
      <c r="AU72" s="15" t="s">
        <v>69</v>
      </c>
      <c r="AV72" s="16" t="s">
        <v>71</v>
      </c>
      <c r="AW72" s="15" t="s">
        <v>69</v>
      </c>
      <c r="AX72" s="15" t="s">
        <v>69</v>
      </c>
      <c r="AY72" s="18">
        <v>98</v>
      </c>
      <c r="AZ72" s="15" t="s">
        <v>69</v>
      </c>
      <c r="BA72" s="15" t="s">
        <v>69</v>
      </c>
      <c r="BB72" s="16" t="s">
        <v>71</v>
      </c>
      <c r="BC72" s="15" t="s">
        <v>69</v>
      </c>
      <c r="BD72" s="15" t="s">
        <v>69</v>
      </c>
    </row>
    <row r="73" spans="1:56" s="20" customFormat="1" ht="16.5" customHeight="1">
      <c r="A73" s="15">
        <v>3</v>
      </c>
      <c r="B73" s="16" t="s">
        <v>50</v>
      </c>
      <c r="C73" s="16" t="s">
        <v>422</v>
      </c>
      <c r="D73" s="15">
        <v>230</v>
      </c>
      <c r="E73" s="16" t="s">
        <v>423</v>
      </c>
      <c r="F73" s="16" t="s">
        <v>156</v>
      </c>
      <c r="G73" s="16" t="s">
        <v>99</v>
      </c>
      <c r="H73" s="16" t="s">
        <v>514</v>
      </c>
      <c r="I73" s="16" t="s">
        <v>515</v>
      </c>
      <c r="J73" s="16" t="s">
        <v>516</v>
      </c>
      <c r="K73" s="16" t="s">
        <v>510</v>
      </c>
      <c r="L73" s="15" t="s">
        <v>161</v>
      </c>
      <c r="M73" s="15" t="s">
        <v>60</v>
      </c>
      <c r="N73" s="15" t="s">
        <v>61</v>
      </c>
      <c r="O73" s="15" t="s">
        <v>104</v>
      </c>
      <c r="P73" s="16" t="s">
        <v>504</v>
      </c>
      <c r="Q73" s="16" t="s">
        <v>517</v>
      </c>
      <c r="R73" s="15" t="s">
        <v>65</v>
      </c>
      <c r="S73" s="15" t="s">
        <v>184</v>
      </c>
      <c r="T73" s="15" t="s">
        <v>67</v>
      </c>
      <c r="U73" s="17">
        <v>43831</v>
      </c>
      <c r="V73" s="17">
        <v>44196</v>
      </c>
      <c r="W73" s="18">
        <v>90</v>
      </c>
      <c r="X73" s="15">
        <v>2014</v>
      </c>
      <c r="Y73" s="16" t="s">
        <v>450</v>
      </c>
      <c r="Z73" s="23">
        <v>90</v>
      </c>
      <c r="AA73" s="23">
        <v>90</v>
      </c>
      <c r="AB73" s="23">
        <f>869/869*100</f>
        <v>100</v>
      </c>
      <c r="AC73" s="44">
        <v>11.111111111111116</v>
      </c>
      <c r="AD73" s="42" t="s">
        <v>164</v>
      </c>
      <c r="AE73" s="44">
        <v>111.11111111111111</v>
      </c>
      <c r="AF73" s="42" t="s">
        <v>518</v>
      </c>
      <c r="AG73" s="18">
        <v>90</v>
      </c>
      <c r="AH73" s="18" t="s">
        <v>69</v>
      </c>
      <c r="AI73" s="18" t="s">
        <v>69</v>
      </c>
      <c r="AJ73" s="16" t="s">
        <v>71</v>
      </c>
      <c r="AK73" s="18" t="s">
        <v>69</v>
      </c>
      <c r="AL73" s="18" t="s">
        <v>69</v>
      </c>
      <c r="AM73" s="18">
        <v>90</v>
      </c>
      <c r="AN73" s="18" t="s">
        <v>69</v>
      </c>
      <c r="AO73" s="18" t="s">
        <v>69</v>
      </c>
      <c r="AP73" s="16" t="s">
        <v>71</v>
      </c>
      <c r="AQ73" s="18" t="s">
        <v>69</v>
      </c>
      <c r="AR73" s="18" t="s">
        <v>69</v>
      </c>
      <c r="AS73" s="18">
        <v>90</v>
      </c>
      <c r="AT73" s="15" t="s">
        <v>69</v>
      </c>
      <c r="AU73" s="15" t="s">
        <v>69</v>
      </c>
      <c r="AV73" s="16" t="s">
        <v>71</v>
      </c>
      <c r="AW73" s="15" t="s">
        <v>69</v>
      </c>
      <c r="AX73" s="15" t="s">
        <v>69</v>
      </c>
      <c r="AY73" s="18">
        <v>90</v>
      </c>
      <c r="AZ73" s="15" t="s">
        <v>69</v>
      </c>
      <c r="BA73" s="15" t="s">
        <v>69</v>
      </c>
      <c r="BB73" s="16" t="s">
        <v>71</v>
      </c>
      <c r="BC73" s="15" t="s">
        <v>69</v>
      </c>
      <c r="BD73" s="15" t="s">
        <v>69</v>
      </c>
    </row>
    <row r="74" spans="1:56" s="20" customFormat="1" ht="16.5" customHeight="1">
      <c r="A74" s="15">
        <v>3</v>
      </c>
      <c r="B74" s="16" t="s">
        <v>50</v>
      </c>
      <c r="C74" s="16" t="s">
        <v>422</v>
      </c>
      <c r="D74" s="15">
        <v>230</v>
      </c>
      <c r="E74" s="16" t="s">
        <v>423</v>
      </c>
      <c r="F74" s="16" t="s">
        <v>340</v>
      </c>
      <c r="G74" s="16" t="s">
        <v>99</v>
      </c>
      <c r="H74" s="16" t="s">
        <v>519</v>
      </c>
      <c r="I74" s="16" t="s">
        <v>520</v>
      </c>
      <c r="J74" s="16" t="s">
        <v>521</v>
      </c>
      <c r="K74" s="16" t="s">
        <v>468</v>
      </c>
      <c r="L74" s="15" t="s">
        <v>161</v>
      </c>
      <c r="M74" s="15" t="s">
        <v>60</v>
      </c>
      <c r="N74" s="15" t="s">
        <v>61</v>
      </c>
      <c r="O74" s="15" t="s">
        <v>104</v>
      </c>
      <c r="P74" s="16" t="s">
        <v>462</v>
      </c>
      <c r="Q74" s="16" t="s">
        <v>522</v>
      </c>
      <c r="R74" s="15" t="s">
        <v>65</v>
      </c>
      <c r="S74" s="15" t="s">
        <v>184</v>
      </c>
      <c r="T74" s="15" t="s">
        <v>67</v>
      </c>
      <c r="U74" s="17">
        <v>43831</v>
      </c>
      <c r="V74" s="17">
        <v>44196</v>
      </c>
      <c r="W74" s="18">
        <v>97</v>
      </c>
      <c r="X74" s="15">
        <v>2015</v>
      </c>
      <c r="Y74" s="16" t="s">
        <v>450</v>
      </c>
      <c r="Z74" s="23">
        <v>90</v>
      </c>
      <c r="AA74" s="23">
        <v>90</v>
      </c>
      <c r="AB74" s="23">
        <f>+(1/1)*100</f>
        <v>100</v>
      </c>
      <c r="AC74" s="44">
        <v>11.111111111111116</v>
      </c>
      <c r="AD74" s="42" t="s">
        <v>164</v>
      </c>
      <c r="AE74" s="44">
        <v>111.11111111111111</v>
      </c>
      <c r="AF74" s="42" t="s">
        <v>523</v>
      </c>
      <c r="AG74" s="18">
        <v>90</v>
      </c>
      <c r="AH74" s="18" t="s">
        <v>69</v>
      </c>
      <c r="AI74" s="18" t="s">
        <v>69</v>
      </c>
      <c r="AJ74" s="16" t="s">
        <v>71</v>
      </c>
      <c r="AK74" s="18" t="s">
        <v>69</v>
      </c>
      <c r="AL74" s="18" t="s">
        <v>69</v>
      </c>
      <c r="AM74" s="18">
        <v>90</v>
      </c>
      <c r="AN74" s="18" t="s">
        <v>69</v>
      </c>
      <c r="AO74" s="18" t="s">
        <v>69</v>
      </c>
      <c r="AP74" s="16" t="s">
        <v>71</v>
      </c>
      <c r="AQ74" s="18" t="s">
        <v>69</v>
      </c>
      <c r="AR74" s="18" t="s">
        <v>69</v>
      </c>
      <c r="AS74" s="18">
        <v>90</v>
      </c>
      <c r="AT74" s="15" t="s">
        <v>69</v>
      </c>
      <c r="AU74" s="15" t="s">
        <v>69</v>
      </c>
      <c r="AV74" s="16" t="s">
        <v>71</v>
      </c>
      <c r="AW74" s="15" t="s">
        <v>69</v>
      </c>
      <c r="AX74" s="15" t="s">
        <v>69</v>
      </c>
      <c r="AY74" s="18">
        <v>90</v>
      </c>
      <c r="AZ74" s="15" t="s">
        <v>69</v>
      </c>
      <c r="BA74" s="15" t="s">
        <v>69</v>
      </c>
      <c r="BB74" s="16" t="s">
        <v>71</v>
      </c>
      <c r="BC74" s="15" t="s">
        <v>69</v>
      </c>
      <c r="BD74" s="15" t="s">
        <v>69</v>
      </c>
    </row>
    <row r="75" spans="1:56" s="20" customFormat="1" ht="16.5" customHeight="1">
      <c r="A75" s="15">
        <v>3</v>
      </c>
      <c r="B75" s="16" t="s">
        <v>50</v>
      </c>
      <c r="C75" s="16" t="s">
        <v>422</v>
      </c>
      <c r="D75" s="15">
        <v>230</v>
      </c>
      <c r="E75" s="16" t="s">
        <v>423</v>
      </c>
      <c r="F75" s="16" t="s">
        <v>524</v>
      </c>
      <c r="G75" s="16" t="s">
        <v>99</v>
      </c>
      <c r="H75" s="16" t="s">
        <v>525</v>
      </c>
      <c r="I75" s="16" t="s">
        <v>480</v>
      </c>
      <c r="J75" s="16" t="s">
        <v>481</v>
      </c>
      <c r="K75" s="16" t="s">
        <v>526</v>
      </c>
      <c r="L75" s="15" t="s">
        <v>161</v>
      </c>
      <c r="M75" s="15" t="s">
        <v>60</v>
      </c>
      <c r="N75" s="15" t="s">
        <v>61</v>
      </c>
      <c r="O75" s="15" t="s">
        <v>104</v>
      </c>
      <c r="P75" s="16" t="s">
        <v>527</v>
      </c>
      <c r="Q75" s="16" t="s">
        <v>528</v>
      </c>
      <c r="R75" s="15" t="s">
        <v>65</v>
      </c>
      <c r="S75" s="15" t="s">
        <v>184</v>
      </c>
      <c r="T75" s="15" t="s">
        <v>67</v>
      </c>
      <c r="U75" s="17">
        <v>43831</v>
      </c>
      <c r="V75" s="17">
        <v>44196</v>
      </c>
      <c r="W75" s="18">
        <v>98</v>
      </c>
      <c r="X75" s="15">
        <v>2015</v>
      </c>
      <c r="Y75" s="16" t="s">
        <v>450</v>
      </c>
      <c r="Z75" s="23">
        <v>90</v>
      </c>
      <c r="AA75" s="23">
        <v>90</v>
      </c>
      <c r="AB75" s="23">
        <f>+(215/215)*100</f>
        <v>100</v>
      </c>
      <c r="AC75" s="44">
        <v>11.111111111111116</v>
      </c>
      <c r="AD75" s="42" t="s">
        <v>164</v>
      </c>
      <c r="AE75" s="44">
        <v>111.11111111111111</v>
      </c>
      <c r="AF75" s="42" t="s">
        <v>529</v>
      </c>
      <c r="AG75" s="18">
        <v>90</v>
      </c>
      <c r="AH75" s="18" t="s">
        <v>69</v>
      </c>
      <c r="AI75" s="18" t="s">
        <v>69</v>
      </c>
      <c r="AJ75" s="16" t="s">
        <v>71</v>
      </c>
      <c r="AK75" s="18" t="s">
        <v>69</v>
      </c>
      <c r="AL75" s="18" t="s">
        <v>69</v>
      </c>
      <c r="AM75" s="18">
        <v>90</v>
      </c>
      <c r="AN75" s="18" t="s">
        <v>69</v>
      </c>
      <c r="AO75" s="18" t="s">
        <v>69</v>
      </c>
      <c r="AP75" s="16" t="s">
        <v>71</v>
      </c>
      <c r="AQ75" s="18" t="s">
        <v>69</v>
      </c>
      <c r="AR75" s="18" t="s">
        <v>69</v>
      </c>
      <c r="AS75" s="18">
        <v>90</v>
      </c>
      <c r="AT75" s="15" t="s">
        <v>69</v>
      </c>
      <c r="AU75" s="15" t="s">
        <v>69</v>
      </c>
      <c r="AV75" s="16" t="s">
        <v>71</v>
      </c>
      <c r="AW75" s="15" t="s">
        <v>69</v>
      </c>
      <c r="AX75" s="15" t="s">
        <v>69</v>
      </c>
      <c r="AY75" s="18">
        <v>90</v>
      </c>
      <c r="AZ75" s="15" t="s">
        <v>69</v>
      </c>
      <c r="BA75" s="15" t="s">
        <v>69</v>
      </c>
      <c r="BB75" s="16" t="s">
        <v>71</v>
      </c>
      <c r="BC75" s="15" t="s">
        <v>69</v>
      </c>
      <c r="BD75" s="15" t="s">
        <v>69</v>
      </c>
    </row>
    <row r="76" spans="1:56" s="20" customFormat="1" ht="16.5" customHeight="1">
      <c r="A76" s="15">
        <v>3</v>
      </c>
      <c r="B76" s="16" t="s">
        <v>50</v>
      </c>
      <c r="C76" s="16" t="s">
        <v>422</v>
      </c>
      <c r="D76" s="15">
        <v>230</v>
      </c>
      <c r="E76" s="16" t="s">
        <v>423</v>
      </c>
      <c r="F76" s="16" t="s">
        <v>530</v>
      </c>
      <c r="G76" s="16" t="s">
        <v>99</v>
      </c>
      <c r="H76" s="16" t="s">
        <v>531</v>
      </c>
      <c r="I76" s="16" t="s">
        <v>445</v>
      </c>
      <c r="J76" s="16" t="s">
        <v>446</v>
      </c>
      <c r="K76" s="16" t="s">
        <v>447</v>
      </c>
      <c r="L76" s="15" t="s">
        <v>88</v>
      </c>
      <c r="M76" s="15" t="s">
        <v>60</v>
      </c>
      <c r="N76" s="15" t="s">
        <v>61</v>
      </c>
      <c r="O76" s="15" t="s">
        <v>104</v>
      </c>
      <c r="P76" s="16" t="s">
        <v>532</v>
      </c>
      <c r="Q76" s="16" t="s">
        <v>533</v>
      </c>
      <c r="R76" s="15" t="s">
        <v>65</v>
      </c>
      <c r="S76" s="15" t="s">
        <v>184</v>
      </c>
      <c r="T76" s="15" t="s">
        <v>67</v>
      </c>
      <c r="U76" s="17">
        <v>43831</v>
      </c>
      <c r="V76" s="17">
        <v>44196</v>
      </c>
      <c r="W76" s="18">
        <v>99.47</v>
      </c>
      <c r="X76" s="15">
        <v>2015</v>
      </c>
      <c r="Y76" s="16" t="s">
        <v>450</v>
      </c>
      <c r="Z76" s="21">
        <v>98</v>
      </c>
      <c r="AA76" s="21" t="s">
        <v>69</v>
      </c>
      <c r="AB76" s="21" t="s">
        <v>69</v>
      </c>
      <c r="AC76" s="42" t="s">
        <v>70</v>
      </c>
      <c r="AD76" s="42" t="s">
        <v>70</v>
      </c>
      <c r="AE76" s="42" t="s">
        <v>70</v>
      </c>
      <c r="AF76" s="43" t="s">
        <v>69</v>
      </c>
      <c r="AG76" s="18">
        <v>98</v>
      </c>
      <c r="AH76" s="18" t="s">
        <v>69</v>
      </c>
      <c r="AI76" s="18" t="s">
        <v>69</v>
      </c>
      <c r="AJ76" s="16" t="s">
        <v>71</v>
      </c>
      <c r="AK76" s="18" t="s">
        <v>69</v>
      </c>
      <c r="AL76" s="18" t="s">
        <v>69</v>
      </c>
      <c r="AM76" s="15" t="s">
        <v>69</v>
      </c>
      <c r="AN76" s="15" t="s">
        <v>69</v>
      </c>
      <c r="AO76" s="16" t="s">
        <v>70</v>
      </c>
      <c r="AP76" s="16" t="s">
        <v>70</v>
      </c>
      <c r="AQ76" s="16" t="s">
        <v>70</v>
      </c>
      <c r="AR76" s="15" t="s">
        <v>69</v>
      </c>
      <c r="AS76" s="18">
        <v>98</v>
      </c>
      <c r="AT76" s="15" t="s">
        <v>69</v>
      </c>
      <c r="AU76" s="15" t="s">
        <v>69</v>
      </c>
      <c r="AV76" s="16" t="s">
        <v>71</v>
      </c>
      <c r="AW76" s="15" t="s">
        <v>69</v>
      </c>
      <c r="AX76" s="15" t="s">
        <v>69</v>
      </c>
      <c r="AY76" s="18">
        <v>98</v>
      </c>
      <c r="AZ76" s="15" t="s">
        <v>69</v>
      </c>
      <c r="BA76" s="15" t="s">
        <v>69</v>
      </c>
      <c r="BB76" s="16" t="s">
        <v>71</v>
      </c>
      <c r="BC76" s="15" t="s">
        <v>69</v>
      </c>
      <c r="BD76" s="15" t="s">
        <v>69</v>
      </c>
    </row>
    <row r="77" spans="1:56" s="20" customFormat="1" ht="16.5" customHeight="1">
      <c r="A77" s="15">
        <v>2</v>
      </c>
      <c r="B77" s="16" t="s">
        <v>534</v>
      </c>
      <c r="C77" s="16" t="s">
        <v>535</v>
      </c>
      <c r="D77" s="15">
        <v>440</v>
      </c>
      <c r="E77" s="16" t="s">
        <v>536</v>
      </c>
      <c r="F77" s="16" t="s">
        <v>53</v>
      </c>
      <c r="G77" s="16" t="s">
        <v>54</v>
      </c>
      <c r="H77" s="16" t="s">
        <v>537</v>
      </c>
      <c r="I77" s="16" t="s">
        <v>538</v>
      </c>
      <c r="J77" s="16" t="s">
        <v>539</v>
      </c>
      <c r="K77" s="16" t="s">
        <v>540</v>
      </c>
      <c r="L77" s="15" t="s">
        <v>59</v>
      </c>
      <c r="M77" s="15" t="s">
        <v>60</v>
      </c>
      <c r="N77" s="15" t="s">
        <v>61</v>
      </c>
      <c r="O77" s="15" t="s">
        <v>62</v>
      </c>
      <c r="P77" s="16" t="s">
        <v>541</v>
      </c>
      <c r="Q77" s="16" t="s">
        <v>542</v>
      </c>
      <c r="R77" s="15" t="s">
        <v>65</v>
      </c>
      <c r="S77" s="15" t="s">
        <v>176</v>
      </c>
      <c r="T77" s="15" t="s">
        <v>67</v>
      </c>
      <c r="U77" s="17">
        <v>43831</v>
      </c>
      <c r="V77" s="17">
        <v>44196</v>
      </c>
      <c r="W77" s="15" t="s">
        <v>80</v>
      </c>
      <c r="X77" s="15">
        <v>2019</v>
      </c>
      <c r="Y77" s="16" t="s">
        <v>543</v>
      </c>
      <c r="Z77" s="21">
        <v>5</v>
      </c>
      <c r="AA77" s="21" t="s">
        <v>69</v>
      </c>
      <c r="AB77" s="21" t="s">
        <v>69</v>
      </c>
      <c r="AC77" s="42" t="s">
        <v>70</v>
      </c>
      <c r="AD77" s="42" t="s">
        <v>70</v>
      </c>
      <c r="AE77" s="42" t="s">
        <v>70</v>
      </c>
      <c r="AF77" s="43" t="s">
        <v>69</v>
      </c>
      <c r="AG77" s="15" t="s">
        <v>69</v>
      </c>
      <c r="AH77" s="15" t="s">
        <v>69</v>
      </c>
      <c r="AI77" s="16" t="s">
        <v>70</v>
      </c>
      <c r="AJ77" s="16" t="s">
        <v>70</v>
      </c>
      <c r="AK77" s="16" t="s">
        <v>70</v>
      </c>
      <c r="AL77" s="15" t="s">
        <v>69</v>
      </c>
      <c r="AM77" s="15" t="s">
        <v>69</v>
      </c>
      <c r="AN77" s="15" t="s">
        <v>69</v>
      </c>
      <c r="AO77" s="16" t="s">
        <v>70</v>
      </c>
      <c r="AP77" s="16" t="s">
        <v>70</v>
      </c>
      <c r="AQ77" s="16" t="s">
        <v>70</v>
      </c>
      <c r="AR77" s="15" t="s">
        <v>69</v>
      </c>
      <c r="AS77" s="15" t="s">
        <v>69</v>
      </c>
      <c r="AT77" s="15" t="s">
        <v>69</v>
      </c>
      <c r="AU77" s="16" t="s">
        <v>70</v>
      </c>
      <c r="AV77" s="16" t="s">
        <v>70</v>
      </c>
      <c r="AW77" s="16" t="s">
        <v>70</v>
      </c>
      <c r="AX77" s="15" t="s">
        <v>69</v>
      </c>
      <c r="AY77" s="18">
        <v>5</v>
      </c>
      <c r="AZ77" s="15" t="s">
        <v>69</v>
      </c>
      <c r="BA77" s="15" t="s">
        <v>69</v>
      </c>
      <c r="BB77" s="16" t="s">
        <v>71</v>
      </c>
      <c r="BC77" s="15" t="s">
        <v>69</v>
      </c>
      <c r="BD77" s="15" t="s">
        <v>69</v>
      </c>
    </row>
    <row r="78" spans="1:56" s="20" customFormat="1" ht="16.5" customHeight="1">
      <c r="A78" s="15">
        <v>2</v>
      </c>
      <c r="B78" s="16" t="s">
        <v>534</v>
      </c>
      <c r="C78" s="16" t="s">
        <v>535</v>
      </c>
      <c r="D78" s="15">
        <v>440</v>
      </c>
      <c r="E78" s="16" t="s">
        <v>536</v>
      </c>
      <c r="F78" s="16" t="s">
        <v>72</v>
      </c>
      <c r="G78" s="16" t="s">
        <v>73</v>
      </c>
      <c r="H78" s="16" t="s">
        <v>544</v>
      </c>
      <c r="I78" s="16" t="s">
        <v>545</v>
      </c>
      <c r="J78" s="16" t="s">
        <v>546</v>
      </c>
      <c r="K78" s="16" t="s">
        <v>547</v>
      </c>
      <c r="L78" s="15" t="s">
        <v>59</v>
      </c>
      <c r="M78" s="15" t="s">
        <v>60</v>
      </c>
      <c r="N78" s="15" t="s">
        <v>455</v>
      </c>
      <c r="O78" s="15" t="s">
        <v>62</v>
      </c>
      <c r="P78" s="16" t="s">
        <v>548</v>
      </c>
      <c r="Q78" s="16" t="s">
        <v>549</v>
      </c>
      <c r="R78" s="15" t="s">
        <v>65</v>
      </c>
      <c r="S78" s="15" t="s">
        <v>176</v>
      </c>
      <c r="T78" s="15" t="s">
        <v>67</v>
      </c>
      <c r="U78" s="17">
        <v>43831</v>
      </c>
      <c r="V78" s="17">
        <v>44196</v>
      </c>
      <c r="W78" s="18">
        <v>92</v>
      </c>
      <c r="X78" s="15">
        <v>2016</v>
      </c>
      <c r="Y78" s="16" t="s">
        <v>550</v>
      </c>
      <c r="Z78" s="21">
        <v>92</v>
      </c>
      <c r="AA78" s="21" t="s">
        <v>69</v>
      </c>
      <c r="AB78" s="21" t="s">
        <v>69</v>
      </c>
      <c r="AC78" s="42" t="s">
        <v>70</v>
      </c>
      <c r="AD78" s="42" t="s">
        <v>70</v>
      </c>
      <c r="AE78" s="42" t="s">
        <v>70</v>
      </c>
      <c r="AF78" s="43" t="s">
        <v>69</v>
      </c>
      <c r="AG78" s="15" t="s">
        <v>69</v>
      </c>
      <c r="AH78" s="15" t="s">
        <v>69</v>
      </c>
      <c r="AI78" s="16" t="s">
        <v>70</v>
      </c>
      <c r="AJ78" s="16" t="s">
        <v>70</v>
      </c>
      <c r="AK78" s="16" t="s">
        <v>70</v>
      </c>
      <c r="AL78" s="15" t="s">
        <v>69</v>
      </c>
      <c r="AM78" s="15" t="s">
        <v>69</v>
      </c>
      <c r="AN78" s="15" t="s">
        <v>69</v>
      </c>
      <c r="AO78" s="16" t="s">
        <v>70</v>
      </c>
      <c r="AP78" s="16" t="s">
        <v>70</v>
      </c>
      <c r="AQ78" s="16" t="s">
        <v>70</v>
      </c>
      <c r="AR78" s="15" t="s">
        <v>69</v>
      </c>
      <c r="AS78" s="15" t="s">
        <v>69</v>
      </c>
      <c r="AT78" s="15" t="s">
        <v>69</v>
      </c>
      <c r="AU78" s="16" t="s">
        <v>70</v>
      </c>
      <c r="AV78" s="16" t="s">
        <v>70</v>
      </c>
      <c r="AW78" s="16" t="s">
        <v>70</v>
      </c>
      <c r="AX78" s="15" t="s">
        <v>69</v>
      </c>
      <c r="AY78" s="18">
        <v>92</v>
      </c>
      <c r="AZ78" s="15" t="s">
        <v>69</v>
      </c>
      <c r="BA78" s="15" t="s">
        <v>69</v>
      </c>
      <c r="BB78" s="16" t="s">
        <v>71</v>
      </c>
      <c r="BC78" s="15" t="s">
        <v>69</v>
      </c>
      <c r="BD78" s="15" t="s">
        <v>69</v>
      </c>
    </row>
    <row r="79" spans="1:56" s="20" customFormat="1" ht="16.5" customHeight="1">
      <c r="A79" s="15">
        <v>2</v>
      </c>
      <c r="B79" s="16" t="s">
        <v>534</v>
      </c>
      <c r="C79" s="16" t="s">
        <v>535</v>
      </c>
      <c r="D79" s="15">
        <v>440</v>
      </c>
      <c r="E79" s="16" t="s">
        <v>536</v>
      </c>
      <c r="F79" s="16" t="s">
        <v>82</v>
      </c>
      <c r="G79" s="16" t="s">
        <v>83</v>
      </c>
      <c r="H79" s="16" t="s">
        <v>551</v>
      </c>
      <c r="I79" s="16" t="s">
        <v>552</v>
      </c>
      <c r="J79" s="16" t="s">
        <v>553</v>
      </c>
      <c r="K79" s="16" t="s">
        <v>554</v>
      </c>
      <c r="L79" s="15" t="s">
        <v>59</v>
      </c>
      <c r="M79" s="15" t="s">
        <v>555</v>
      </c>
      <c r="N79" s="15" t="s">
        <v>61</v>
      </c>
      <c r="O79" s="15" t="s">
        <v>104</v>
      </c>
      <c r="P79" s="16" t="s">
        <v>556</v>
      </c>
      <c r="Q79" s="16" t="s">
        <v>557</v>
      </c>
      <c r="R79" s="15" t="s">
        <v>65</v>
      </c>
      <c r="S79" s="15" t="s">
        <v>176</v>
      </c>
      <c r="T79" s="15" t="s">
        <v>67</v>
      </c>
      <c r="U79" s="17">
        <v>43831</v>
      </c>
      <c r="V79" s="17">
        <v>44196</v>
      </c>
      <c r="W79" s="18">
        <v>36.84</v>
      </c>
      <c r="X79" s="15">
        <v>2017</v>
      </c>
      <c r="Y79" s="16" t="s">
        <v>558</v>
      </c>
      <c r="Z79" s="21">
        <v>37</v>
      </c>
      <c r="AA79" s="21" t="s">
        <v>69</v>
      </c>
      <c r="AB79" s="21" t="s">
        <v>69</v>
      </c>
      <c r="AC79" s="42" t="s">
        <v>70</v>
      </c>
      <c r="AD79" s="42" t="s">
        <v>70</v>
      </c>
      <c r="AE79" s="42" t="s">
        <v>70</v>
      </c>
      <c r="AF79" s="43" t="s">
        <v>69</v>
      </c>
      <c r="AG79" s="15" t="s">
        <v>69</v>
      </c>
      <c r="AH79" s="15" t="s">
        <v>69</v>
      </c>
      <c r="AI79" s="16" t="s">
        <v>70</v>
      </c>
      <c r="AJ79" s="16" t="s">
        <v>70</v>
      </c>
      <c r="AK79" s="16" t="s">
        <v>70</v>
      </c>
      <c r="AL79" s="15" t="s">
        <v>69</v>
      </c>
      <c r="AM79" s="15" t="s">
        <v>69</v>
      </c>
      <c r="AN79" s="15" t="s">
        <v>69</v>
      </c>
      <c r="AO79" s="16" t="s">
        <v>70</v>
      </c>
      <c r="AP79" s="16" t="s">
        <v>70</v>
      </c>
      <c r="AQ79" s="16" t="s">
        <v>70</v>
      </c>
      <c r="AR79" s="15" t="s">
        <v>69</v>
      </c>
      <c r="AS79" s="15" t="s">
        <v>69</v>
      </c>
      <c r="AT79" s="15" t="s">
        <v>69</v>
      </c>
      <c r="AU79" s="16" t="s">
        <v>70</v>
      </c>
      <c r="AV79" s="16" t="s">
        <v>70</v>
      </c>
      <c r="AW79" s="16" t="s">
        <v>70</v>
      </c>
      <c r="AX79" s="15" t="s">
        <v>69</v>
      </c>
      <c r="AY79" s="18">
        <v>37</v>
      </c>
      <c r="AZ79" s="15" t="s">
        <v>69</v>
      </c>
      <c r="BA79" s="15" t="s">
        <v>69</v>
      </c>
      <c r="BB79" s="16" t="s">
        <v>71</v>
      </c>
      <c r="BC79" s="15" t="s">
        <v>69</v>
      </c>
      <c r="BD79" s="15" t="s">
        <v>69</v>
      </c>
    </row>
    <row r="80" spans="1:56" s="20" customFormat="1" ht="16.5" customHeight="1">
      <c r="A80" s="15">
        <v>2</v>
      </c>
      <c r="B80" s="16" t="s">
        <v>534</v>
      </c>
      <c r="C80" s="16" t="s">
        <v>535</v>
      </c>
      <c r="D80" s="15">
        <v>440</v>
      </c>
      <c r="E80" s="16" t="s">
        <v>536</v>
      </c>
      <c r="F80" s="16" t="s">
        <v>91</v>
      </c>
      <c r="G80" s="16" t="s">
        <v>83</v>
      </c>
      <c r="H80" s="16" t="s">
        <v>559</v>
      </c>
      <c r="I80" s="16" t="s">
        <v>560</v>
      </c>
      <c r="J80" s="16" t="s">
        <v>561</v>
      </c>
      <c r="K80" s="16" t="s">
        <v>562</v>
      </c>
      <c r="L80" s="15" t="s">
        <v>59</v>
      </c>
      <c r="M80" s="15" t="s">
        <v>555</v>
      </c>
      <c r="N80" s="15" t="s">
        <v>61</v>
      </c>
      <c r="O80" s="15" t="s">
        <v>104</v>
      </c>
      <c r="P80" s="16" t="s">
        <v>563</v>
      </c>
      <c r="Q80" s="16" t="s">
        <v>564</v>
      </c>
      <c r="R80" s="15" t="s">
        <v>65</v>
      </c>
      <c r="S80" s="15" t="s">
        <v>176</v>
      </c>
      <c r="T80" s="15" t="s">
        <v>67</v>
      </c>
      <c r="U80" s="17">
        <v>43831</v>
      </c>
      <c r="V80" s="17">
        <v>44196</v>
      </c>
      <c r="W80" s="18">
        <v>2</v>
      </c>
      <c r="X80" s="15">
        <v>2017</v>
      </c>
      <c r="Y80" s="16" t="s">
        <v>565</v>
      </c>
      <c r="Z80" s="21">
        <v>2</v>
      </c>
      <c r="AA80" s="21" t="s">
        <v>69</v>
      </c>
      <c r="AB80" s="21" t="s">
        <v>69</v>
      </c>
      <c r="AC80" s="42" t="s">
        <v>70</v>
      </c>
      <c r="AD80" s="42" t="s">
        <v>70</v>
      </c>
      <c r="AE80" s="42" t="s">
        <v>70</v>
      </c>
      <c r="AF80" s="43" t="s">
        <v>69</v>
      </c>
      <c r="AG80" s="15" t="s">
        <v>69</v>
      </c>
      <c r="AH80" s="15" t="s">
        <v>69</v>
      </c>
      <c r="AI80" s="16" t="s">
        <v>70</v>
      </c>
      <c r="AJ80" s="16" t="s">
        <v>70</v>
      </c>
      <c r="AK80" s="16" t="s">
        <v>70</v>
      </c>
      <c r="AL80" s="15" t="s">
        <v>69</v>
      </c>
      <c r="AM80" s="15" t="s">
        <v>69</v>
      </c>
      <c r="AN80" s="15" t="s">
        <v>69</v>
      </c>
      <c r="AO80" s="16" t="s">
        <v>70</v>
      </c>
      <c r="AP80" s="16" t="s">
        <v>70</v>
      </c>
      <c r="AQ80" s="16" t="s">
        <v>70</v>
      </c>
      <c r="AR80" s="15" t="s">
        <v>69</v>
      </c>
      <c r="AS80" s="15" t="s">
        <v>69</v>
      </c>
      <c r="AT80" s="15" t="s">
        <v>69</v>
      </c>
      <c r="AU80" s="16" t="s">
        <v>70</v>
      </c>
      <c r="AV80" s="16" t="s">
        <v>70</v>
      </c>
      <c r="AW80" s="16" t="s">
        <v>70</v>
      </c>
      <c r="AX80" s="15" t="s">
        <v>69</v>
      </c>
      <c r="AY80" s="18">
        <v>2</v>
      </c>
      <c r="AZ80" s="15" t="s">
        <v>69</v>
      </c>
      <c r="BA80" s="15" t="s">
        <v>69</v>
      </c>
      <c r="BB80" s="16" t="s">
        <v>71</v>
      </c>
      <c r="BC80" s="15" t="s">
        <v>69</v>
      </c>
      <c r="BD80" s="15" t="s">
        <v>69</v>
      </c>
    </row>
    <row r="81" spans="1:56" s="20" customFormat="1" ht="16.5" customHeight="1">
      <c r="A81" s="15">
        <v>2</v>
      </c>
      <c r="B81" s="16" t="s">
        <v>534</v>
      </c>
      <c r="C81" s="16" t="s">
        <v>535</v>
      </c>
      <c r="D81" s="15">
        <v>440</v>
      </c>
      <c r="E81" s="16" t="s">
        <v>536</v>
      </c>
      <c r="F81" s="16" t="s">
        <v>204</v>
      </c>
      <c r="G81" s="16" t="s">
        <v>83</v>
      </c>
      <c r="H81" s="16" t="s">
        <v>566</v>
      </c>
      <c r="I81" s="16" t="s">
        <v>567</v>
      </c>
      <c r="J81" s="16" t="s">
        <v>568</v>
      </c>
      <c r="K81" s="16" t="s">
        <v>569</v>
      </c>
      <c r="L81" s="15" t="s">
        <v>59</v>
      </c>
      <c r="M81" s="15" t="s">
        <v>60</v>
      </c>
      <c r="N81" s="15" t="s">
        <v>61</v>
      </c>
      <c r="O81" s="15" t="s">
        <v>104</v>
      </c>
      <c r="P81" s="16" t="s">
        <v>570</v>
      </c>
      <c r="Q81" s="16" t="s">
        <v>571</v>
      </c>
      <c r="R81" s="15" t="s">
        <v>65</v>
      </c>
      <c r="S81" s="15" t="s">
        <v>176</v>
      </c>
      <c r="T81" s="15" t="s">
        <v>67</v>
      </c>
      <c r="U81" s="17">
        <v>43831</v>
      </c>
      <c r="V81" s="17">
        <v>44196</v>
      </c>
      <c r="W81" s="15" t="s">
        <v>80</v>
      </c>
      <c r="X81" s="15">
        <v>2019</v>
      </c>
      <c r="Y81" s="16" t="s">
        <v>572</v>
      </c>
      <c r="Z81" s="21">
        <v>95</v>
      </c>
      <c r="AA81" s="21" t="s">
        <v>69</v>
      </c>
      <c r="AB81" s="21" t="s">
        <v>69</v>
      </c>
      <c r="AC81" s="42" t="s">
        <v>70</v>
      </c>
      <c r="AD81" s="42" t="s">
        <v>70</v>
      </c>
      <c r="AE81" s="42" t="s">
        <v>70</v>
      </c>
      <c r="AF81" s="43" t="s">
        <v>69</v>
      </c>
      <c r="AG81" s="15" t="s">
        <v>69</v>
      </c>
      <c r="AH81" s="15" t="s">
        <v>69</v>
      </c>
      <c r="AI81" s="16" t="s">
        <v>70</v>
      </c>
      <c r="AJ81" s="16" t="s">
        <v>70</v>
      </c>
      <c r="AK81" s="16" t="s">
        <v>70</v>
      </c>
      <c r="AL81" s="15" t="s">
        <v>69</v>
      </c>
      <c r="AM81" s="15" t="s">
        <v>69</v>
      </c>
      <c r="AN81" s="15" t="s">
        <v>69</v>
      </c>
      <c r="AO81" s="16" t="s">
        <v>70</v>
      </c>
      <c r="AP81" s="16" t="s">
        <v>70</v>
      </c>
      <c r="AQ81" s="16" t="s">
        <v>70</v>
      </c>
      <c r="AR81" s="15" t="s">
        <v>69</v>
      </c>
      <c r="AS81" s="15" t="s">
        <v>69</v>
      </c>
      <c r="AT81" s="15" t="s">
        <v>69</v>
      </c>
      <c r="AU81" s="16" t="s">
        <v>70</v>
      </c>
      <c r="AV81" s="16" t="s">
        <v>70</v>
      </c>
      <c r="AW81" s="16" t="s">
        <v>70</v>
      </c>
      <c r="AX81" s="15" t="s">
        <v>69</v>
      </c>
      <c r="AY81" s="18">
        <v>95</v>
      </c>
      <c r="AZ81" s="15" t="s">
        <v>69</v>
      </c>
      <c r="BA81" s="15" t="s">
        <v>69</v>
      </c>
      <c r="BB81" s="16" t="s">
        <v>71</v>
      </c>
      <c r="BC81" s="15" t="s">
        <v>69</v>
      </c>
      <c r="BD81" s="15" t="s">
        <v>69</v>
      </c>
    </row>
    <row r="82" spans="1:56" s="20" customFormat="1" ht="16.5" customHeight="1">
      <c r="A82" s="15">
        <v>2</v>
      </c>
      <c r="B82" s="16" t="s">
        <v>534</v>
      </c>
      <c r="C82" s="16" t="s">
        <v>535</v>
      </c>
      <c r="D82" s="15">
        <v>440</v>
      </c>
      <c r="E82" s="16" t="s">
        <v>536</v>
      </c>
      <c r="F82" s="16" t="s">
        <v>98</v>
      </c>
      <c r="G82" s="16" t="s">
        <v>99</v>
      </c>
      <c r="H82" s="16" t="s">
        <v>573</v>
      </c>
      <c r="I82" s="16" t="s">
        <v>574</v>
      </c>
      <c r="J82" s="16" t="s">
        <v>575</v>
      </c>
      <c r="K82" s="16" t="s">
        <v>576</v>
      </c>
      <c r="L82" s="15" t="s">
        <v>161</v>
      </c>
      <c r="M82" s="15" t="s">
        <v>60</v>
      </c>
      <c r="N82" s="15" t="s">
        <v>61</v>
      </c>
      <c r="O82" s="15" t="s">
        <v>104</v>
      </c>
      <c r="P82" s="16" t="s">
        <v>577</v>
      </c>
      <c r="Q82" s="16" t="s">
        <v>578</v>
      </c>
      <c r="R82" s="15" t="s">
        <v>65</v>
      </c>
      <c r="S82" s="15" t="s">
        <v>184</v>
      </c>
      <c r="T82" s="15" t="s">
        <v>67</v>
      </c>
      <c r="U82" s="17">
        <v>43831</v>
      </c>
      <c r="V82" s="17">
        <v>44196</v>
      </c>
      <c r="W82" s="18">
        <v>100</v>
      </c>
      <c r="X82" s="15">
        <v>2015</v>
      </c>
      <c r="Y82" s="16" t="s">
        <v>579</v>
      </c>
      <c r="Z82" s="21">
        <v>100</v>
      </c>
      <c r="AA82" s="21">
        <v>100</v>
      </c>
      <c r="AB82" s="21" t="s">
        <v>232</v>
      </c>
      <c r="AC82" s="42" t="s">
        <v>232</v>
      </c>
      <c r="AD82" s="42" t="s">
        <v>232</v>
      </c>
      <c r="AE82" s="42" t="s">
        <v>232</v>
      </c>
      <c r="AF82" s="42" t="s">
        <v>580</v>
      </c>
      <c r="AG82" s="18">
        <v>100</v>
      </c>
      <c r="AH82" s="18" t="s">
        <v>69</v>
      </c>
      <c r="AI82" s="18" t="s">
        <v>69</v>
      </c>
      <c r="AJ82" s="16" t="s">
        <v>71</v>
      </c>
      <c r="AK82" s="18" t="s">
        <v>69</v>
      </c>
      <c r="AL82" s="18" t="s">
        <v>69</v>
      </c>
      <c r="AM82" s="18">
        <v>100</v>
      </c>
      <c r="AN82" s="18" t="s">
        <v>69</v>
      </c>
      <c r="AO82" s="18" t="s">
        <v>69</v>
      </c>
      <c r="AP82" s="16" t="s">
        <v>71</v>
      </c>
      <c r="AQ82" s="18" t="s">
        <v>69</v>
      </c>
      <c r="AR82" s="18" t="s">
        <v>69</v>
      </c>
      <c r="AS82" s="18">
        <v>100</v>
      </c>
      <c r="AT82" s="15" t="s">
        <v>69</v>
      </c>
      <c r="AU82" s="15" t="s">
        <v>69</v>
      </c>
      <c r="AV82" s="16" t="s">
        <v>71</v>
      </c>
      <c r="AW82" s="15" t="s">
        <v>69</v>
      </c>
      <c r="AX82" s="15" t="s">
        <v>69</v>
      </c>
      <c r="AY82" s="18">
        <v>100</v>
      </c>
      <c r="AZ82" s="15" t="s">
        <v>69</v>
      </c>
      <c r="BA82" s="15" t="s">
        <v>69</v>
      </c>
      <c r="BB82" s="16" t="s">
        <v>71</v>
      </c>
      <c r="BC82" s="15" t="s">
        <v>69</v>
      </c>
      <c r="BD82" s="15" t="s">
        <v>69</v>
      </c>
    </row>
    <row r="83" spans="1:56" s="20" customFormat="1" ht="16.5" customHeight="1">
      <c r="A83" s="15">
        <v>2</v>
      </c>
      <c r="B83" s="16" t="s">
        <v>534</v>
      </c>
      <c r="C83" s="16" t="s">
        <v>535</v>
      </c>
      <c r="D83" s="15">
        <v>440</v>
      </c>
      <c r="E83" s="16" t="s">
        <v>536</v>
      </c>
      <c r="F83" s="16" t="s">
        <v>98</v>
      </c>
      <c r="G83" s="16" t="s">
        <v>99</v>
      </c>
      <c r="H83" s="16" t="s">
        <v>573</v>
      </c>
      <c r="I83" s="16" t="s">
        <v>581</v>
      </c>
      <c r="J83" s="16" t="s">
        <v>582</v>
      </c>
      <c r="K83" s="16" t="s">
        <v>583</v>
      </c>
      <c r="L83" s="15" t="s">
        <v>161</v>
      </c>
      <c r="M83" s="15" t="s">
        <v>60</v>
      </c>
      <c r="N83" s="15" t="s">
        <v>61</v>
      </c>
      <c r="O83" s="15" t="s">
        <v>104</v>
      </c>
      <c r="P83" s="16" t="s">
        <v>584</v>
      </c>
      <c r="Q83" s="16" t="s">
        <v>578</v>
      </c>
      <c r="R83" s="15" t="s">
        <v>65</v>
      </c>
      <c r="S83" s="15" t="s">
        <v>184</v>
      </c>
      <c r="T83" s="15" t="s">
        <v>67</v>
      </c>
      <c r="U83" s="17">
        <v>43831</v>
      </c>
      <c r="V83" s="17">
        <v>44196</v>
      </c>
      <c r="W83" s="18">
        <v>100</v>
      </c>
      <c r="X83" s="15">
        <v>2015</v>
      </c>
      <c r="Y83" s="16" t="s">
        <v>579</v>
      </c>
      <c r="Z83" s="23">
        <v>100</v>
      </c>
      <c r="AA83" s="23">
        <v>100</v>
      </c>
      <c r="AB83" s="23">
        <f>(11/11)*100</f>
        <v>100</v>
      </c>
      <c r="AC83" s="44">
        <v>0</v>
      </c>
      <c r="AD83" s="42" t="s">
        <v>164</v>
      </c>
      <c r="AE83" s="44">
        <v>100</v>
      </c>
      <c r="AF83" s="42" t="s">
        <v>585</v>
      </c>
      <c r="AG83" s="18">
        <v>100</v>
      </c>
      <c r="AH83" s="18" t="s">
        <v>69</v>
      </c>
      <c r="AI83" s="18" t="s">
        <v>69</v>
      </c>
      <c r="AJ83" s="16" t="s">
        <v>71</v>
      </c>
      <c r="AK83" s="18" t="s">
        <v>69</v>
      </c>
      <c r="AL83" s="18" t="s">
        <v>69</v>
      </c>
      <c r="AM83" s="18">
        <v>100</v>
      </c>
      <c r="AN83" s="18" t="s">
        <v>69</v>
      </c>
      <c r="AO83" s="18" t="s">
        <v>69</v>
      </c>
      <c r="AP83" s="16" t="s">
        <v>71</v>
      </c>
      <c r="AQ83" s="18" t="s">
        <v>69</v>
      </c>
      <c r="AR83" s="18" t="s">
        <v>69</v>
      </c>
      <c r="AS83" s="18">
        <v>100</v>
      </c>
      <c r="AT83" s="15" t="s">
        <v>69</v>
      </c>
      <c r="AU83" s="15" t="s">
        <v>69</v>
      </c>
      <c r="AV83" s="16" t="s">
        <v>71</v>
      </c>
      <c r="AW83" s="15" t="s">
        <v>69</v>
      </c>
      <c r="AX83" s="15" t="s">
        <v>69</v>
      </c>
      <c r="AY83" s="18">
        <v>100</v>
      </c>
      <c r="AZ83" s="15" t="s">
        <v>69</v>
      </c>
      <c r="BA83" s="15" t="s">
        <v>69</v>
      </c>
      <c r="BB83" s="16" t="s">
        <v>71</v>
      </c>
      <c r="BC83" s="15" t="s">
        <v>69</v>
      </c>
      <c r="BD83" s="15" t="s">
        <v>69</v>
      </c>
    </row>
    <row r="84" spans="1:56" s="20" customFormat="1" ht="16.5" customHeight="1">
      <c r="A84" s="15">
        <v>2</v>
      </c>
      <c r="B84" s="16" t="s">
        <v>534</v>
      </c>
      <c r="C84" s="16" t="s">
        <v>535</v>
      </c>
      <c r="D84" s="15">
        <v>440</v>
      </c>
      <c r="E84" s="16" t="s">
        <v>536</v>
      </c>
      <c r="F84" s="16" t="s">
        <v>107</v>
      </c>
      <c r="G84" s="16" t="s">
        <v>99</v>
      </c>
      <c r="H84" s="16" t="s">
        <v>586</v>
      </c>
      <c r="I84" s="16" t="s">
        <v>587</v>
      </c>
      <c r="J84" s="16" t="s">
        <v>588</v>
      </c>
      <c r="K84" s="16" t="s">
        <v>589</v>
      </c>
      <c r="L84" s="15" t="s">
        <v>161</v>
      </c>
      <c r="M84" s="15" t="s">
        <v>60</v>
      </c>
      <c r="N84" s="15" t="s">
        <v>61</v>
      </c>
      <c r="O84" s="15" t="s">
        <v>104</v>
      </c>
      <c r="P84" s="16" t="s">
        <v>590</v>
      </c>
      <c r="Q84" s="16" t="s">
        <v>578</v>
      </c>
      <c r="R84" s="15" t="s">
        <v>65</v>
      </c>
      <c r="S84" s="15" t="s">
        <v>176</v>
      </c>
      <c r="T84" s="15" t="s">
        <v>67</v>
      </c>
      <c r="U84" s="17">
        <v>43831</v>
      </c>
      <c r="V84" s="17">
        <v>44196</v>
      </c>
      <c r="W84" s="18">
        <v>91</v>
      </c>
      <c r="X84" s="15">
        <v>2016</v>
      </c>
      <c r="Y84" s="16" t="s">
        <v>591</v>
      </c>
      <c r="Z84" s="23">
        <v>100</v>
      </c>
      <c r="AA84" s="23">
        <v>36</v>
      </c>
      <c r="AB84" s="23">
        <f>(0.3+0.3+0.1)/3*100</f>
        <v>23.333333333333332</v>
      </c>
      <c r="AC84" s="44">
        <v>-35.18518518518518</v>
      </c>
      <c r="AD84" s="42" t="s">
        <v>193</v>
      </c>
      <c r="AE84" s="44">
        <v>23.333333333333332</v>
      </c>
      <c r="AF84" s="42" t="s">
        <v>592</v>
      </c>
      <c r="AG84" s="18">
        <v>74</v>
      </c>
      <c r="AH84" s="18" t="s">
        <v>69</v>
      </c>
      <c r="AI84" s="18" t="s">
        <v>69</v>
      </c>
      <c r="AJ84" s="16" t="s">
        <v>71</v>
      </c>
      <c r="AK84" s="18" t="s">
        <v>69</v>
      </c>
      <c r="AL84" s="18" t="s">
        <v>69</v>
      </c>
      <c r="AM84" s="18">
        <v>88</v>
      </c>
      <c r="AN84" s="18" t="s">
        <v>69</v>
      </c>
      <c r="AO84" s="18" t="s">
        <v>69</v>
      </c>
      <c r="AP84" s="16" t="s">
        <v>71</v>
      </c>
      <c r="AQ84" s="18" t="s">
        <v>69</v>
      </c>
      <c r="AR84" s="18" t="s">
        <v>69</v>
      </c>
      <c r="AS84" s="18">
        <v>100</v>
      </c>
      <c r="AT84" s="15" t="s">
        <v>69</v>
      </c>
      <c r="AU84" s="15" t="s">
        <v>69</v>
      </c>
      <c r="AV84" s="16" t="s">
        <v>71</v>
      </c>
      <c r="AW84" s="15" t="s">
        <v>69</v>
      </c>
      <c r="AX84" s="15" t="s">
        <v>69</v>
      </c>
      <c r="AY84" s="18">
        <v>100</v>
      </c>
      <c r="AZ84" s="15" t="s">
        <v>69</v>
      </c>
      <c r="BA84" s="15" t="s">
        <v>69</v>
      </c>
      <c r="BB84" s="16" t="s">
        <v>71</v>
      </c>
      <c r="BC84" s="15" t="s">
        <v>69</v>
      </c>
      <c r="BD84" s="15" t="s">
        <v>69</v>
      </c>
    </row>
    <row r="85" spans="1:56" s="20" customFormat="1" ht="16.5" customHeight="1">
      <c r="A85" s="15">
        <v>2</v>
      </c>
      <c r="B85" s="16" t="s">
        <v>534</v>
      </c>
      <c r="C85" s="16" t="s">
        <v>535</v>
      </c>
      <c r="D85" s="15">
        <v>440</v>
      </c>
      <c r="E85" s="16" t="s">
        <v>536</v>
      </c>
      <c r="F85" s="16" t="s">
        <v>114</v>
      </c>
      <c r="G85" s="16" t="s">
        <v>99</v>
      </c>
      <c r="H85" s="16" t="s">
        <v>593</v>
      </c>
      <c r="I85" s="16" t="s">
        <v>594</v>
      </c>
      <c r="J85" s="16" t="s">
        <v>595</v>
      </c>
      <c r="K85" s="16" t="s">
        <v>596</v>
      </c>
      <c r="L85" s="15" t="s">
        <v>161</v>
      </c>
      <c r="M85" s="15" t="s">
        <v>60</v>
      </c>
      <c r="N85" s="15" t="s">
        <v>61</v>
      </c>
      <c r="O85" s="15" t="s">
        <v>104</v>
      </c>
      <c r="P85" s="16" t="s">
        <v>597</v>
      </c>
      <c r="Q85" s="16" t="s">
        <v>598</v>
      </c>
      <c r="R85" s="15" t="s">
        <v>65</v>
      </c>
      <c r="S85" s="15" t="s">
        <v>176</v>
      </c>
      <c r="T85" s="15" t="s">
        <v>67</v>
      </c>
      <c r="U85" s="17">
        <v>43831</v>
      </c>
      <c r="V85" s="17">
        <v>44196</v>
      </c>
      <c r="W85" s="18">
        <v>62</v>
      </c>
      <c r="X85" s="15">
        <v>2015</v>
      </c>
      <c r="Y85" s="16" t="s">
        <v>579</v>
      </c>
      <c r="Z85" s="23">
        <v>100</v>
      </c>
      <c r="AA85" s="23">
        <v>30</v>
      </c>
      <c r="AB85" s="23">
        <f>(0.3+0.3+0.1+0.15+0.2+0.35+0.6+0.3+0.2+0.4+0.8+0.25+0.3+0.25+0.1)/15*100</f>
        <v>30.666666666666664</v>
      </c>
      <c r="AC85" s="44">
        <v>2.2222222222222143</v>
      </c>
      <c r="AD85" s="42" t="s">
        <v>164</v>
      </c>
      <c r="AE85" s="44">
        <v>30.666666666666664</v>
      </c>
      <c r="AF85" s="42" t="s">
        <v>599</v>
      </c>
      <c r="AG85" s="18">
        <v>53</v>
      </c>
      <c r="AH85" s="18" t="s">
        <v>69</v>
      </c>
      <c r="AI85" s="18" t="s">
        <v>69</v>
      </c>
      <c r="AJ85" s="16" t="s">
        <v>71</v>
      </c>
      <c r="AK85" s="18" t="s">
        <v>69</v>
      </c>
      <c r="AL85" s="18" t="s">
        <v>69</v>
      </c>
      <c r="AM85" s="18">
        <v>77</v>
      </c>
      <c r="AN85" s="18" t="s">
        <v>69</v>
      </c>
      <c r="AO85" s="18" t="s">
        <v>69</v>
      </c>
      <c r="AP85" s="16" t="s">
        <v>71</v>
      </c>
      <c r="AQ85" s="18" t="s">
        <v>69</v>
      </c>
      <c r="AR85" s="18" t="s">
        <v>69</v>
      </c>
      <c r="AS85" s="18">
        <v>100</v>
      </c>
      <c r="AT85" s="15" t="s">
        <v>69</v>
      </c>
      <c r="AU85" s="15" t="s">
        <v>69</v>
      </c>
      <c r="AV85" s="16" t="s">
        <v>71</v>
      </c>
      <c r="AW85" s="15" t="s">
        <v>69</v>
      </c>
      <c r="AX85" s="15" t="s">
        <v>69</v>
      </c>
      <c r="AY85" s="18">
        <v>100</v>
      </c>
      <c r="AZ85" s="15" t="s">
        <v>69</v>
      </c>
      <c r="BA85" s="15" t="s">
        <v>69</v>
      </c>
      <c r="BB85" s="16" t="s">
        <v>71</v>
      </c>
      <c r="BC85" s="15" t="s">
        <v>69</v>
      </c>
      <c r="BD85" s="15" t="s">
        <v>69</v>
      </c>
    </row>
    <row r="86" spans="1:56" s="20" customFormat="1" ht="16.5" customHeight="1">
      <c r="A86" s="15">
        <v>2</v>
      </c>
      <c r="B86" s="16" t="s">
        <v>534</v>
      </c>
      <c r="C86" s="16" t="s">
        <v>535</v>
      </c>
      <c r="D86" s="15">
        <v>440</v>
      </c>
      <c r="E86" s="16" t="s">
        <v>536</v>
      </c>
      <c r="F86" s="16" t="s">
        <v>121</v>
      </c>
      <c r="G86" s="16" t="s">
        <v>99</v>
      </c>
      <c r="H86" s="16" t="s">
        <v>600</v>
      </c>
      <c r="I86" s="16" t="s">
        <v>601</v>
      </c>
      <c r="J86" s="16" t="s">
        <v>602</v>
      </c>
      <c r="K86" s="16" t="s">
        <v>603</v>
      </c>
      <c r="L86" s="15" t="s">
        <v>161</v>
      </c>
      <c r="M86" s="15" t="s">
        <v>60</v>
      </c>
      <c r="N86" s="15" t="s">
        <v>61</v>
      </c>
      <c r="O86" s="15" t="s">
        <v>104</v>
      </c>
      <c r="P86" s="16" t="s">
        <v>604</v>
      </c>
      <c r="Q86" s="16" t="s">
        <v>605</v>
      </c>
      <c r="R86" s="15" t="s">
        <v>65</v>
      </c>
      <c r="S86" s="15" t="s">
        <v>184</v>
      </c>
      <c r="T86" s="15" t="s">
        <v>67</v>
      </c>
      <c r="U86" s="17">
        <v>43831</v>
      </c>
      <c r="V86" s="17">
        <v>44180</v>
      </c>
      <c r="W86" s="18">
        <v>100</v>
      </c>
      <c r="X86" s="15">
        <v>2014</v>
      </c>
      <c r="Y86" s="16" t="s">
        <v>606</v>
      </c>
      <c r="Z86" s="21">
        <v>100</v>
      </c>
      <c r="AA86" s="21">
        <v>100</v>
      </c>
      <c r="AB86" s="21" t="s">
        <v>232</v>
      </c>
      <c r="AC86" s="42" t="s">
        <v>232</v>
      </c>
      <c r="AD86" s="42" t="s">
        <v>232</v>
      </c>
      <c r="AE86" s="42" t="s">
        <v>232</v>
      </c>
      <c r="AF86" s="42" t="s">
        <v>607</v>
      </c>
      <c r="AG86" s="18">
        <v>100</v>
      </c>
      <c r="AH86" s="18" t="s">
        <v>69</v>
      </c>
      <c r="AI86" s="18" t="s">
        <v>69</v>
      </c>
      <c r="AJ86" s="16" t="s">
        <v>71</v>
      </c>
      <c r="AK86" s="18" t="s">
        <v>69</v>
      </c>
      <c r="AL86" s="18" t="s">
        <v>69</v>
      </c>
      <c r="AM86" s="18">
        <v>100</v>
      </c>
      <c r="AN86" s="18" t="s">
        <v>69</v>
      </c>
      <c r="AO86" s="18" t="s">
        <v>69</v>
      </c>
      <c r="AP86" s="16" t="s">
        <v>71</v>
      </c>
      <c r="AQ86" s="18" t="s">
        <v>69</v>
      </c>
      <c r="AR86" s="18" t="s">
        <v>69</v>
      </c>
      <c r="AS86" s="18">
        <v>100</v>
      </c>
      <c r="AT86" s="15" t="s">
        <v>69</v>
      </c>
      <c r="AU86" s="15" t="s">
        <v>69</v>
      </c>
      <c r="AV86" s="16" t="s">
        <v>71</v>
      </c>
      <c r="AW86" s="15" t="s">
        <v>69</v>
      </c>
      <c r="AX86" s="15" t="s">
        <v>69</v>
      </c>
      <c r="AY86" s="18">
        <v>100</v>
      </c>
      <c r="AZ86" s="15" t="s">
        <v>69</v>
      </c>
      <c r="BA86" s="15" t="s">
        <v>69</v>
      </c>
      <c r="BB86" s="16" t="s">
        <v>71</v>
      </c>
      <c r="BC86" s="15" t="s">
        <v>69</v>
      </c>
      <c r="BD86" s="15" t="s">
        <v>69</v>
      </c>
    </row>
    <row r="87" spans="1:56" s="20" customFormat="1" ht="16.5" customHeight="1">
      <c r="A87" s="15">
        <v>2</v>
      </c>
      <c r="B87" s="16" t="s">
        <v>534</v>
      </c>
      <c r="C87" s="16" t="s">
        <v>535</v>
      </c>
      <c r="D87" s="15">
        <v>440</v>
      </c>
      <c r="E87" s="16" t="s">
        <v>536</v>
      </c>
      <c r="F87" s="16" t="s">
        <v>128</v>
      </c>
      <c r="G87" s="16" t="s">
        <v>99</v>
      </c>
      <c r="H87" s="16" t="s">
        <v>608</v>
      </c>
      <c r="I87" s="16" t="s">
        <v>609</v>
      </c>
      <c r="J87" s="16" t="s">
        <v>610</v>
      </c>
      <c r="K87" s="16" t="s">
        <v>611</v>
      </c>
      <c r="L87" s="15" t="s">
        <v>161</v>
      </c>
      <c r="M87" s="15" t="s">
        <v>60</v>
      </c>
      <c r="N87" s="15" t="s">
        <v>61</v>
      </c>
      <c r="O87" s="15" t="s">
        <v>104</v>
      </c>
      <c r="P87" s="16" t="s">
        <v>612</v>
      </c>
      <c r="Q87" s="16" t="s">
        <v>613</v>
      </c>
      <c r="R87" s="15" t="s">
        <v>65</v>
      </c>
      <c r="S87" s="15" t="s">
        <v>176</v>
      </c>
      <c r="T87" s="15" t="s">
        <v>67</v>
      </c>
      <c r="U87" s="17">
        <v>43831</v>
      </c>
      <c r="V87" s="17">
        <v>44196</v>
      </c>
      <c r="W87" s="18">
        <v>84</v>
      </c>
      <c r="X87" s="15">
        <v>2015</v>
      </c>
      <c r="Y87" s="16" t="s">
        <v>579</v>
      </c>
      <c r="Z87" s="23">
        <v>100</v>
      </c>
      <c r="AA87" s="23">
        <v>28</v>
      </c>
      <c r="AB87" s="23">
        <f>(0.4+0.25+0.3+1+0.1+0.2+0.25+0.25)/8*100</f>
        <v>34.375</v>
      </c>
      <c r="AC87" s="44">
        <v>22.76785714285714</v>
      </c>
      <c r="AD87" s="42" t="s">
        <v>193</v>
      </c>
      <c r="AE87" s="44">
        <v>34.375</v>
      </c>
      <c r="AF87" s="42" t="s">
        <v>614</v>
      </c>
      <c r="AG87" s="18">
        <v>59</v>
      </c>
      <c r="AH87" s="18" t="s">
        <v>69</v>
      </c>
      <c r="AI87" s="18" t="s">
        <v>69</v>
      </c>
      <c r="AJ87" s="16" t="s">
        <v>71</v>
      </c>
      <c r="AK87" s="18" t="s">
        <v>69</v>
      </c>
      <c r="AL87" s="18" t="s">
        <v>69</v>
      </c>
      <c r="AM87" s="18">
        <v>78</v>
      </c>
      <c r="AN87" s="18" t="s">
        <v>69</v>
      </c>
      <c r="AO87" s="18" t="s">
        <v>69</v>
      </c>
      <c r="AP87" s="16" t="s">
        <v>71</v>
      </c>
      <c r="AQ87" s="18" t="s">
        <v>69</v>
      </c>
      <c r="AR87" s="18" t="s">
        <v>69</v>
      </c>
      <c r="AS87" s="18">
        <v>100</v>
      </c>
      <c r="AT87" s="15" t="s">
        <v>69</v>
      </c>
      <c r="AU87" s="15" t="s">
        <v>69</v>
      </c>
      <c r="AV87" s="16" t="s">
        <v>71</v>
      </c>
      <c r="AW87" s="15" t="s">
        <v>69</v>
      </c>
      <c r="AX87" s="15" t="s">
        <v>69</v>
      </c>
      <c r="AY87" s="18">
        <v>100</v>
      </c>
      <c r="AZ87" s="15" t="s">
        <v>69</v>
      </c>
      <c r="BA87" s="15" t="s">
        <v>69</v>
      </c>
      <c r="BB87" s="16" t="s">
        <v>71</v>
      </c>
      <c r="BC87" s="15" t="s">
        <v>69</v>
      </c>
      <c r="BD87" s="15" t="s">
        <v>69</v>
      </c>
    </row>
    <row r="88" spans="1:56" s="20" customFormat="1" ht="16.5" customHeight="1">
      <c r="A88" s="15">
        <v>2</v>
      </c>
      <c r="B88" s="16" t="s">
        <v>534</v>
      </c>
      <c r="C88" s="16" t="s">
        <v>535</v>
      </c>
      <c r="D88" s="15">
        <v>440</v>
      </c>
      <c r="E88" s="16" t="s">
        <v>536</v>
      </c>
      <c r="F88" s="16" t="s">
        <v>135</v>
      </c>
      <c r="G88" s="16" t="s">
        <v>99</v>
      </c>
      <c r="H88" s="16" t="s">
        <v>615</v>
      </c>
      <c r="I88" s="16" t="s">
        <v>616</v>
      </c>
      <c r="J88" s="16" t="s">
        <v>617</v>
      </c>
      <c r="K88" s="16" t="s">
        <v>618</v>
      </c>
      <c r="L88" s="15" t="s">
        <v>161</v>
      </c>
      <c r="M88" s="15" t="s">
        <v>60</v>
      </c>
      <c r="N88" s="15" t="s">
        <v>61</v>
      </c>
      <c r="O88" s="15" t="s">
        <v>104</v>
      </c>
      <c r="P88" s="16" t="s">
        <v>619</v>
      </c>
      <c r="Q88" s="16" t="s">
        <v>620</v>
      </c>
      <c r="R88" s="15" t="s">
        <v>65</v>
      </c>
      <c r="S88" s="15" t="s">
        <v>184</v>
      </c>
      <c r="T88" s="15" t="s">
        <v>67</v>
      </c>
      <c r="U88" s="17">
        <v>43831</v>
      </c>
      <c r="V88" s="17">
        <v>44196</v>
      </c>
      <c r="W88" s="18">
        <v>100</v>
      </c>
      <c r="X88" s="15">
        <v>2020</v>
      </c>
      <c r="Y88" s="16" t="s">
        <v>621</v>
      </c>
      <c r="Z88" s="23">
        <v>100</v>
      </c>
      <c r="AA88" s="23">
        <v>100</v>
      </c>
      <c r="AB88" s="23">
        <f>(14/14)*100</f>
        <v>100</v>
      </c>
      <c r="AC88" s="44">
        <v>0</v>
      </c>
      <c r="AD88" s="42" t="s">
        <v>164</v>
      </c>
      <c r="AE88" s="44">
        <v>100</v>
      </c>
      <c r="AF88" s="42" t="s">
        <v>622</v>
      </c>
      <c r="AG88" s="18">
        <v>100</v>
      </c>
      <c r="AH88" s="18" t="s">
        <v>69</v>
      </c>
      <c r="AI88" s="18" t="s">
        <v>69</v>
      </c>
      <c r="AJ88" s="16" t="s">
        <v>71</v>
      </c>
      <c r="AK88" s="18" t="s">
        <v>69</v>
      </c>
      <c r="AL88" s="18" t="s">
        <v>69</v>
      </c>
      <c r="AM88" s="18">
        <v>100</v>
      </c>
      <c r="AN88" s="18" t="s">
        <v>69</v>
      </c>
      <c r="AO88" s="18" t="s">
        <v>69</v>
      </c>
      <c r="AP88" s="16" t="s">
        <v>71</v>
      </c>
      <c r="AQ88" s="18" t="s">
        <v>69</v>
      </c>
      <c r="AR88" s="18" t="s">
        <v>69</v>
      </c>
      <c r="AS88" s="18">
        <v>100</v>
      </c>
      <c r="AT88" s="15" t="s">
        <v>69</v>
      </c>
      <c r="AU88" s="15" t="s">
        <v>69</v>
      </c>
      <c r="AV88" s="16" t="s">
        <v>71</v>
      </c>
      <c r="AW88" s="15" t="s">
        <v>69</v>
      </c>
      <c r="AX88" s="15" t="s">
        <v>69</v>
      </c>
      <c r="AY88" s="18">
        <v>100</v>
      </c>
      <c r="AZ88" s="15" t="s">
        <v>69</v>
      </c>
      <c r="BA88" s="15" t="s">
        <v>69</v>
      </c>
      <c r="BB88" s="16" t="s">
        <v>71</v>
      </c>
      <c r="BC88" s="15" t="s">
        <v>69</v>
      </c>
      <c r="BD88" s="15" t="s">
        <v>69</v>
      </c>
    </row>
    <row r="89" spans="1:56" s="20" customFormat="1" ht="16.5" customHeight="1">
      <c r="A89" s="15">
        <v>2</v>
      </c>
      <c r="B89" s="16" t="s">
        <v>534</v>
      </c>
      <c r="C89" s="16" t="s">
        <v>535</v>
      </c>
      <c r="D89" s="15">
        <v>440</v>
      </c>
      <c r="E89" s="16" t="s">
        <v>536</v>
      </c>
      <c r="F89" s="16" t="s">
        <v>142</v>
      </c>
      <c r="G89" s="16" t="s">
        <v>99</v>
      </c>
      <c r="H89" s="16" t="s">
        <v>623</v>
      </c>
      <c r="I89" s="16" t="s">
        <v>624</v>
      </c>
      <c r="J89" s="16" t="s">
        <v>625</v>
      </c>
      <c r="K89" s="16" t="s">
        <v>626</v>
      </c>
      <c r="L89" s="15" t="s">
        <v>88</v>
      </c>
      <c r="M89" s="15" t="s">
        <v>60</v>
      </c>
      <c r="N89" s="15" t="s">
        <v>61</v>
      </c>
      <c r="O89" s="15" t="s">
        <v>104</v>
      </c>
      <c r="P89" s="16" t="s">
        <v>627</v>
      </c>
      <c r="Q89" s="16" t="s">
        <v>628</v>
      </c>
      <c r="R89" s="15" t="s">
        <v>65</v>
      </c>
      <c r="S89" s="15" t="s">
        <v>176</v>
      </c>
      <c r="T89" s="15" t="s">
        <v>67</v>
      </c>
      <c r="U89" s="17">
        <v>43831</v>
      </c>
      <c r="V89" s="17">
        <v>44196</v>
      </c>
      <c r="W89" s="15" t="s">
        <v>80</v>
      </c>
      <c r="X89" s="15">
        <v>2019</v>
      </c>
      <c r="Y89" s="16" t="s">
        <v>629</v>
      </c>
      <c r="Z89" s="21">
        <v>100</v>
      </c>
      <c r="AA89" s="21" t="s">
        <v>69</v>
      </c>
      <c r="AB89" s="21" t="s">
        <v>69</v>
      </c>
      <c r="AC89" s="42" t="s">
        <v>70</v>
      </c>
      <c r="AD89" s="42" t="s">
        <v>70</v>
      </c>
      <c r="AE89" s="42" t="s">
        <v>70</v>
      </c>
      <c r="AF89" s="43" t="s">
        <v>69</v>
      </c>
      <c r="AG89" s="18">
        <v>50</v>
      </c>
      <c r="AH89" s="18" t="s">
        <v>69</v>
      </c>
      <c r="AI89" s="18" t="s">
        <v>69</v>
      </c>
      <c r="AJ89" s="16" t="s">
        <v>71</v>
      </c>
      <c r="AK89" s="18" t="s">
        <v>69</v>
      </c>
      <c r="AL89" s="18" t="s">
        <v>69</v>
      </c>
      <c r="AM89" s="15" t="s">
        <v>69</v>
      </c>
      <c r="AN89" s="15" t="s">
        <v>69</v>
      </c>
      <c r="AO89" s="16" t="s">
        <v>70</v>
      </c>
      <c r="AP89" s="16" t="s">
        <v>70</v>
      </c>
      <c r="AQ89" s="16" t="s">
        <v>70</v>
      </c>
      <c r="AR89" s="15" t="s">
        <v>69</v>
      </c>
      <c r="AS89" s="18">
        <v>100</v>
      </c>
      <c r="AT89" s="15" t="s">
        <v>69</v>
      </c>
      <c r="AU89" s="15" t="s">
        <v>69</v>
      </c>
      <c r="AV89" s="16" t="s">
        <v>71</v>
      </c>
      <c r="AW89" s="15" t="s">
        <v>69</v>
      </c>
      <c r="AX89" s="15" t="s">
        <v>69</v>
      </c>
      <c r="AY89" s="18">
        <v>100</v>
      </c>
      <c r="AZ89" s="15" t="s">
        <v>69</v>
      </c>
      <c r="BA89" s="15" t="s">
        <v>69</v>
      </c>
      <c r="BB89" s="16" t="s">
        <v>71</v>
      </c>
      <c r="BC89" s="15" t="s">
        <v>69</v>
      </c>
      <c r="BD89" s="15" t="s">
        <v>69</v>
      </c>
    </row>
    <row r="90" spans="1:56" s="20" customFormat="1" ht="16.5" customHeight="1">
      <c r="A90" s="15">
        <v>2</v>
      </c>
      <c r="B90" s="16" t="s">
        <v>534</v>
      </c>
      <c r="C90" s="16" t="s">
        <v>535</v>
      </c>
      <c r="D90" s="15">
        <v>440</v>
      </c>
      <c r="E90" s="16" t="s">
        <v>536</v>
      </c>
      <c r="F90" s="16" t="s">
        <v>149</v>
      </c>
      <c r="G90" s="16" t="s">
        <v>99</v>
      </c>
      <c r="H90" s="16" t="s">
        <v>630</v>
      </c>
      <c r="I90" s="16" t="s">
        <v>631</v>
      </c>
      <c r="J90" s="16" t="s">
        <v>632</v>
      </c>
      <c r="K90" s="16" t="s">
        <v>633</v>
      </c>
      <c r="L90" s="15" t="s">
        <v>161</v>
      </c>
      <c r="M90" s="15" t="s">
        <v>60</v>
      </c>
      <c r="N90" s="15" t="s">
        <v>61</v>
      </c>
      <c r="O90" s="15" t="s">
        <v>104</v>
      </c>
      <c r="P90" s="16" t="s">
        <v>634</v>
      </c>
      <c r="Q90" s="16" t="s">
        <v>635</v>
      </c>
      <c r="R90" s="15" t="s">
        <v>65</v>
      </c>
      <c r="S90" s="15" t="s">
        <v>184</v>
      </c>
      <c r="T90" s="15" t="s">
        <v>67</v>
      </c>
      <c r="U90" s="17">
        <v>43831</v>
      </c>
      <c r="V90" s="17">
        <v>44196</v>
      </c>
      <c r="W90" s="18">
        <v>100</v>
      </c>
      <c r="X90" s="15">
        <v>2020</v>
      </c>
      <c r="Y90" s="16" t="s">
        <v>621</v>
      </c>
      <c r="Z90" s="23">
        <v>100</v>
      </c>
      <c r="AA90" s="23">
        <v>100</v>
      </c>
      <c r="AB90" s="23">
        <f>(2/2)*100</f>
        <v>100</v>
      </c>
      <c r="AC90" s="44">
        <v>0</v>
      </c>
      <c r="AD90" s="42" t="s">
        <v>164</v>
      </c>
      <c r="AE90" s="44">
        <v>100</v>
      </c>
      <c r="AF90" s="42" t="s">
        <v>636</v>
      </c>
      <c r="AG90" s="18">
        <v>100</v>
      </c>
      <c r="AH90" s="18" t="s">
        <v>69</v>
      </c>
      <c r="AI90" s="18" t="s">
        <v>69</v>
      </c>
      <c r="AJ90" s="16" t="s">
        <v>71</v>
      </c>
      <c r="AK90" s="18" t="s">
        <v>69</v>
      </c>
      <c r="AL90" s="18" t="s">
        <v>69</v>
      </c>
      <c r="AM90" s="18">
        <v>100</v>
      </c>
      <c r="AN90" s="18" t="s">
        <v>69</v>
      </c>
      <c r="AO90" s="18" t="s">
        <v>69</v>
      </c>
      <c r="AP90" s="16" t="s">
        <v>71</v>
      </c>
      <c r="AQ90" s="18" t="s">
        <v>69</v>
      </c>
      <c r="AR90" s="18" t="s">
        <v>69</v>
      </c>
      <c r="AS90" s="18">
        <v>100</v>
      </c>
      <c r="AT90" s="15" t="s">
        <v>69</v>
      </c>
      <c r="AU90" s="15" t="s">
        <v>69</v>
      </c>
      <c r="AV90" s="16" t="s">
        <v>71</v>
      </c>
      <c r="AW90" s="15" t="s">
        <v>69</v>
      </c>
      <c r="AX90" s="15" t="s">
        <v>69</v>
      </c>
      <c r="AY90" s="18">
        <v>100</v>
      </c>
      <c r="AZ90" s="15" t="s">
        <v>69</v>
      </c>
      <c r="BA90" s="15" t="s">
        <v>69</v>
      </c>
      <c r="BB90" s="16" t="s">
        <v>71</v>
      </c>
      <c r="BC90" s="15" t="s">
        <v>69</v>
      </c>
      <c r="BD90" s="15" t="s">
        <v>69</v>
      </c>
    </row>
    <row r="91" spans="1:56" s="20" customFormat="1" ht="16.5" customHeight="1">
      <c r="A91" s="15">
        <v>3</v>
      </c>
      <c r="B91" s="16" t="s">
        <v>50</v>
      </c>
      <c r="C91" s="16" t="s">
        <v>261</v>
      </c>
      <c r="D91" s="15">
        <v>310</v>
      </c>
      <c r="E91" s="16" t="s">
        <v>637</v>
      </c>
      <c r="F91" s="16" t="s">
        <v>53</v>
      </c>
      <c r="G91" s="16" t="s">
        <v>54</v>
      </c>
      <c r="H91" s="16" t="s">
        <v>638</v>
      </c>
      <c r="I91" s="16" t="s">
        <v>639</v>
      </c>
      <c r="J91" s="16" t="s">
        <v>640</v>
      </c>
      <c r="K91" s="16" t="s">
        <v>641</v>
      </c>
      <c r="L91" s="15" t="s">
        <v>59</v>
      </c>
      <c r="M91" s="15" t="s">
        <v>60</v>
      </c>
      <c r="N91" s="15" t="s">
        <v>61</v>
      </c>
      <c r="O91" s="15" t="s">
        <v>62</v>
      </c>
      <c r="P91" s="16" t="s">
        <v>642</v>
      </c>
      <c r="Q91" s="16" t="s">
        <v>643</v>
      </c>
      <c r="R91" s="15" t="s">
        <v>65</v>
      </c>
      <c r="S91" s="15" t="s">
        <v>176</v>
      </c>
      <c r="T91" s="15" t="s">
        <v>67</v>
      </c>
      <c r="U91" s="17">
        <v>43831</v>
      </c>
      <c r="V91" s="17">
        <v>44196</v>
      </c>
      <c r="W91" s="18">
        <v>25.53</v>
      </c>
      <c r="X91" s="15">
        <v>2017</v>
      </c>
      <c r="Y91" s="22">
        <v>0</v>
      </c>
      <c r="Z91" s="21">
        <v>30</v>
      </c>
      <c r="AA91" s="21" t="s">
        <v>69</v>
      </c>
      <c r="AB91" s="21" t="s">
        <v>69</v>
      </c>
      <c r="AC91" s="42" t="s">
        <v>70</v>
      </c>
      <c r="AD91" s="42" t="s">
        <v>70</v>
      </c>
      <c r="AE91" s="42" t="s">
        <v>70</v>
      </c>
      <c r="AF91" s="43" t="s">
        <v>69</v>
      </c>
      <c r="AG91" s="15" t="s">
        <v>69</v>
      </c>
      <c r="AH91" s="15" t="s">
        <v>69</v>
      </c>
      <c r="AI91" s="16" t="s">
        <v>70</v>
      </c>
      <c r="AJ91" s="16" t="s">
        <v>70</v>
      </c>
      <c r="AK91" s="16" t="s">
        <v>70</v>
      </c>
      <c r="AL91" s="15" t="s">
        <v>69</v>
      </c>
      <c r="AM91" s="15" t="s">
        <v>69</v>
      </c>
      <c r="AN91" s="15" t="s">
        <v>69</v>
      </c>
      <c r="AO91" s="16" t="s">
        <v>70</v>
      </c>
      <c r="AP91" s="16" t="s">
        <v>70</v>
      </c>
      <c r="AQ91" s="16" t="s">
        <v>70</v>
      </c>
      <c r="AR91" s="15" t="s">
        <v>69</v>
      </c>
      <c r="AS91" s="15" t="s">
        <v>69</v>
      </c>
      <c r="AT91" s="15" t="s">
        <v>69</v>
      </c>
      <c r="AU91" s="16" t="s">
        <v>70</v>
      </c>
      <c r="AV91" s="16" t="s">
        <v>70</v>
      </c>
      <c r="AW91" s="16" t="s">
        <v>70</v>
      </c>
      <c r="AX91" s="15" t="s">
        <v>69</v>
      </c>
      <c r="AY91" s="18">
        <v>30</v>
      </c>
      <c r="AZ91" s="15" t="s">
        <v>69</v>
      </c>
      <c r="BA91" s="15" t="s">
        <v>69</v>
      </c>
      <c r="BB91" s="16" t="s">
        <v>71</v>
      </c>
      <c r="BC91" s="15" t="s">
        <v>69</v>
      </c>
      <c r="BD91" s="15" t="s">
        <v>69</v>
      </c>
    </row>
    <row r="92" spans="1:56" s="20" customFormat="1" ht="16.5" customHeight="1">
      <c r="A92" s="15">
        <v>3</v>
      </c>
      <c r="B92" s="16" t="s">
        <v>50</v>
      </c>
      <c r="C92" s="16" t="s">
        <v>261</v>
      </c>
      <c r="D92" s="15">
        <v>310</v>
      </c>
      <c r="E92" s="16" t="s">
        <v>637</v>
      </c>
      <c r="F92" s="16" t="s">
        <v>72</v>
      </c>
      <c r="G92" s="16" t="s">
        <v>73</v>
      </c>
      <c r="H92" s="16" t="s">
        <v>644</v>
      </c>
      <c r="I92" s="16" t="s">
        <v>645</v>
      </c>
      <c r="J92" s="16" t="s">
        <v>646</v>
      </c>
      <c r="K92" s="16" t="s">
        <v>647</v>
      </c>
      <c r="L92" s="15" t="s">
        <v>59</v>
      </c>
      <c r="M92" s="15" t="s">
        <v>60</v>
      </c>
      <c r="N92" s="15" t="s">
        <v>61</v>
      </c>
      <c r="O92" s="15" t="s">
        <v>62</v>
      </c>
      <c r="P92" s="16" t="s">
        <v>648</v>
      </c>
      <c r="Q92" s="16" t="s">
        <v>649</v>
      </c>
      <c r="R92" s="15" t="s">
        <v>65</v>
      </c>
      <c r="S92" s="15" t="s">
        <v>176</v>
      </c>
      <c r="T92" s="15" t="s">
        <v>67</v>
      </c>
      <c r="U92" s="17">
        <v>43831</v>
      </c>
      <c r="V92" s="17">
        <v>44196</v>
      </c>
      <c r="W92" s="18">
        <v>80</v>
      </c>
      <c r="X92" s="15">
        <v>2016</v>
      </c>
      <c r="Y92" s="16" t="s">
        <v>650</v>
      </c>
      <c r="Z92" s="21">
        <v>80</v>
      </c>
      <c r="AA92" s="21" t="s">
        <v>69</v>
      </c>
      <c r="AB92" s="21" t="s">
        <v>69</v>
      </c>
      <c r="AC92" s="42" t="s">
        <v>70</v>
      </c>
      <c r="AD92" s="42" t="s">
        <v>70</v>
      </c>
      <c r="AE92" s="42" t="s">
        <v>70</v>
      </c>
      <c r="AF92" s="43" t="s">
        <v>69</v>
      </c>
      <c r="AG92" s="15" t="s">
        <v>69</v>
      </c>
      <c r="AH92" s="15" t="s">
        <v>69</v>
      </c>
      <c r="AI92" s="16" t="s">
        <v>70</v>
      </c>
      <c r="AJ92" s="16" t="s">
        <v>70</v>
      </c>
      <c r="AK92" s="16" t="s">
        <v>70</v>
      </c>
      <c r="AL92" s="15" t="s">
        <v>69</v>
      </c>
      <c r="AM92" s="15" t="s">
        <v>69</v>
      </c>
      <c r="AN92" s="15" t="s">
        <v>69</v>
      </c>
      <c r="AO92" s="16" t="s">
        <v>70</v>
      </c>
      <c r="AP92" s="16" t="s">
        <v>70</v>
      </c>
      <c r="AQ92" s="16" t="s">
        <v>70</v>
      </c>
      <c r="AR92" s="15" t="s">
        <v>69</v>
      </c>
      <c r="AS92" s="15" t="s">
        <v>69</v>
      </c>
      <c r="AT92" s="15" t="s">
        <v>69</v>
      </c>
      <c r="AU92" s="16" t="s">
        <v>70</v>
      </c>
      <c r="AV92" s="16" t="s">
        <v>70</v>
      </c>
      <c r="AW92" s="16" t="s">
        <v>70</v>
      </c>
      <c r="AX92" s="15" t="s">
        <v>69</v>
      </c>
      <c r="AY92" s="18">
        <v>80</v>
      </c>
      <c r="AZ92" s="15" t="s">
        <v>69</v>
      </c>
      <c r="BA92" s="15" t="s">
        <v>69</v>
      </c>
      <c r="BB92" s="16" t="s">
        <v>71</v>
      </c>
      <c r="BC92" s="15" t="s">
        <v>69</v>
      </c>
      <c r="BD92" s="15" t="s">
        <v>69</v>
      </c>
    </row>
    <row r="93" spans="1:56" s="20" customFormat="1" ht="16.5" customHeight="1">
      <c r="A93" s="15">
        <v>3</v>
      </c>
      <c r="B93" s="16" t="s">
        <v>50</v>
      </c>
      <c r="C93" s="16" t="s">
        <v>261</v>
      </c>
      <c r="D93" s="15">
        <v>310</v>
      </c>
      <c r="E93" s="16" t="s">
        <v>637</v>
      </c>
      <c r="F93" s="16" t="s">
        <v>82</v>
      </c>
      <c r="G93" s="16" t="s">
        <v>83</v>
      </c>
      <c r="H93" s="16" t="s">
        <v>651</v>
      </c>
      <c r="I93" s="16" t="s">
        <v>652</v>
      </c>
      <c r="J93" s="16" t="s">
        <v>653</v>
      </c>
      <c r="K93" s="16" t="s">
        <v>654</v>
      </c>
      <c r="L93" s="15" t="s">
        <v>59</v>
      </c>
      <c r="M93" s="15" t="s">
        <v>60</v>
      </c>
      <c r="N93" s="15" t="s">
        <v>61</v>
      </c>
      <c r="O93" s="15" t="s">
        <v>104</v>
      </c>
      <c r="P93" s="16" t="s">
        <v>655</v>
      </c>
      <c r="Q93" s="16" t="s">
        <v>656</v>
      </c>
      <c r="R93" s="15" t="s">
        <v>65</v>
      </c>
      <c r="S93" s="15" t="s">
        <v>176</v>
      </c>
      <c r="T93" s="15" t="s">
        <v>67</v>
      </c>
      <c r="U93" s="17">
        <v>43831</v>
      </c>
      <c r="V93" s="17">
        <v>44196</v>
      </c>
      <c r="W93" s="18">
        <v>75</v>
      </c>
      <c r="X93" s="15">
        <v>2017</v>
      </c>
      <c r="Y93" s="22">
        <v>0</v>
      </c>
      <c r="Z93" s="21">
        <v>100</v>
      </c>
      <c r="AA93" s="21" t="s">
        <v>69</v>
      </c>
      <c r="AB93" s="21" t="s">
        <v>69</v>
      </c>
      <c r="AC93" s="42" t="s">
        <v>70</v>
      </c>
      <c r="AD93" s="42" t="s">
        <v>70</v>
      </c>
      <c r="AE93" s="42" t="s">
        <v>70</v>
      </c>
      <c r="AF93" s="43" t="s">
        <v>69</v>
      </c>
      <c r="AG93" s="15" t="s">
        <v>69</v>
      </c>
      <c r="AH93" s="15" t="s">
        <v>69</v>
      </c>
      <c r="AI93" s="16" t="s">
        <v>70</v>
      </c>
      <c r="AJ93" s="16" t="s">
        <v>70</v>
      </c>
      <c r="AK93" s="16" t="s">
        <v>70</v>
      </c>
      <c r="AL93" s="15" t="s">
        <v>69</v>
      </c>
      <c r="AM93" s="15" t="s">
        <v>69</v>
      </c>
      <c r="AN93" s="15" t="s">
        <v>69</v>
      </c>
      <c r="AO93" s="16" t="s">
        <v>70</v>
      </c>
      <c r="AP93" s="16" t="s">
        <v>70</v>
      </c>
      <c r="AQ93" s="16" t="s">
        <v>70</v>
      </c>
      <c r="AR93" s="15" t="s">
        <v>69</v>
      </c>
      <c r="AS93" s="15" t="s">
        <v>69</v>
      </c>
      <c r="AT93" s="15" t="s">
        <v>69</v>
      </c>
      <c r="AU93" s="16" t="s">
        <v>70</v>
      </c>
      <c r="AV93" s="16" t="s">
        <v>70</v>
      </c>
      <c r="AW93" s="16" t="s">
        <v>70</v>
      </c>
      <c r="AX93" s="15" t="s">
        <v>69</v>
      </c>
      <c r="AY93" s="18">
        <v>100</v>
      </c>
      <c r="AZ93" s="15" t="s">
        <v>69</v>
      </c>
      <c r="BA93" s="15" t="s">
        <v>69</v>
      </c>
      <c r="BB93" s="16" t="s">
        <v>71</v>
      </c>
      <c r="BC93" s="15" t="s">
        <v>69</v>
      </c>
      <c r="BD93" s="15" t="s">
        <v>69</v>
      </c>
    </row>
    <row r="94" spans="1:56" s="20" customFormat="1" ht="16.5" customHeight="1">
      <c r="A94" s="15">
        <v>3</v>
      </c>
      <c r="B94" s="16" t="s">
        <v>50</v>
      </c>
      <c r="C94" s="16" t="s">
        <v>261</v>
      </c>
      <c r="D94" s="15">
        <v>310</v>
      </c>
      <c r="E94" s="16" t="s">
        <v>637</v>
      </c>
      <c r="F94" s="16" t="s">
        <v>91</v>
      </c>
      <c r="G94" s="16" t="s">
        <v>83</v>
      </c>
      <c r="H94" s="16" t="s">
        <v>657</v>
      </c>
      <c r="I94" s="16" t="s">
        <v>658</v>
      </c>
      <c r="J94" s="16" t="s">
        <v>659</v>
      </c>
      <c r="K94" s="16" t="s">
        <v>660</v>
      </c>
      <c r="L94" s="15" t="s">
        <v>59</v>
      </c>
      <c r="M94" s="15" t="s">
        <v>60</v>
      </c>
      <c r="N94" s="15" t="s">
        <v>61</v>
      </c>
      <c r="O94" s="15" t="s">
        <v>104</v>
      </c>
      <c r="P94" s="16" t="s">
        <v>661</v>
      </c>
      <c r="Q94" s="16" t="s">
        <v>662</v>
      </c>
      <c r="R94" s="15" t="s">
        <v>65</v>
      </c>
      <c r="S94" s="15" t="s">
        <v>176</v>
      </c>
      <c r="T94" s="15" t="s">
        <v>67</v>
      </c>
      <c r="U94" s="17">
        <v>43831</v>
      </c>
      <c r="V94" s="17">
        <v>44196</v>
      </c>
      <c r="W94" s="15" t="s">
        <v>80</v>
      </c>
      <c r="X94" s="15">
        <v>2020</v>
      </c>
      <c r="Y94" s="22">
        <v>0</v>
      </c>
      <c r="Z94" s="21">
        <v>50</v>
      </c>
      <c r="AA94" s="21" t="s">
        <v>69</v>
      </c>
      <c r="AB94" s="21" t="s">
        <v>69</v>
      </c>
      <c r="AC94" s="42" t="s">
        <v>70</v>
      </c>
      <c r="AD94" s="42" t="s">
        <v>70</v>
      </c>
      <c r="AE94" s="42" t="s">
        <v>70</v>
      </c>
      <c r="AF94" s="43" t="s">
        <v>69</v>
      </c>
      <c r="AG94" s="15" t="s">
        <v>69</v>
      </c>
      <c r="AH94" s="15" t="s">
        <v>69</v>
      </c>
      <c r="AI94" s="16" t="s">
        <v>70</v>
      </c>
      <c r="AJ94" s="16" t="s">
        <v>70</v>
      </c>
      <c r="AK94" s="16" t="s">
        <v>70</v>
      </c>
      <c r="AL94" s="15" t="s">
        <v>69</v>
      </c>
      <c r="AM94" s="15" t="s">
        <v>69</v>
      </c>
      <c r="AN94" s="15" t="s">
        <v>69</v>
      </c>
      <c r="AO94" s="16" t="s">
        <v>70</v>
      </c>
      <c r="AP94" s="16" t="s">
        <v>70</v>
      </c>
      <c r="AQ94" s="16" t="s">
        <v>70</v>
      </c>
      <c r="AR94" s="15" t="s">
        <v>69</v>
      </c>
      <c r="AS94" s="15" t="s">
        <v>69</v>
      </c>
      <c r="AT94" s="15" t="s">
        <v>69</v>
      </c>
      <c r="AU94" s="16" t="s">
        <v>70</v>
      </c>
      <c r="AV94" s="16" t="s">
        <v>70</v>
      </c>
      <c r="AW94" s="16" t="s">
        <v>70</v>
      </c>
      <c r="AX94" s="15" t="s">
        <v>69</v>
      </c>
      <c r="AY94" s="18">
        <v>50</v>
      </c>
      <c r="AZ94" s="15" t="s">
        <v>69</v>
      </c>
      <c r="BA94" s="15" t="s">
        <v>69</v>
      </c>
      <c r="BB94" s="16" t="s">
        <v>71</v>
      </c>
      <c r="BC94" s="15" t="s">
        <v>69</v>
      </c>
      <c r="BD94" s="15" t="s">
        <v>69</v>
      </c>
    </row>
    <row r="95" spans="1:56" s="20" customFormat="1" ht="16.5" customHeight="1">
      <c r="A95" s="15">
        <v>3</v>
      </c>
      <c r="B95" s="16" t="s">
        <v>50</v>
      </c>
      <c r="C95" s="16" t="s">
        <v>261</v>
      </c>
      <c r="D95" s="15">
        <v>310</v>
      </c>
      <c r="E95" s="16" t="s">
        <v>637</v>
      </c>
      <c r="F95" s="16" t="s">
        <v>98</v>
      </c>
      <c r="G95" s="16" t="s">
        <v>99</v>
      </c>
      <c r="H95" s="16" t="s">
        <v>663</v>
      </c>
      <c r="I95" s="16" t="s">
        <v>664</v>
      </c>
      <c r="J95" s="16" t="s">
        <v>665</v>
      </c>
      <c r="K95" s="16" t="s">
        <v>666</v>
      </c>
      <c r="L95" s="15" t="s">
        <v>88</v>
      </c>
      <c r="M95" s="15" t="s">
        <v>60</v>
      </c>
      <c r="N95" s="15" t="s">
        <v>61</v>
      </c>
      <c r="O95" s="15" t="s">
        <v>104</v>
      </c>
      <c r="P95" s="16" t="s">
        <v>667</v>
      </c>
      <c r="Q95" s="16" t="s">
        <v>668</v>
      </c>
      <c r="R95" s="15" t="s">
        <v>65</v>
      </c>
      <c r="S95" s="15" t="s">
        <v>176</v>
      </c>
      <c r="T95" s="15" t="s">
        <v>67</v>
      </c>
      <c r="U95" s="17">
        <v>43831</v>
      </c>
      <c r="V95" s="17">
        <v>44196</v>
      </c>
      <c r="W95" s="18">
        <v>100</v>
      </c>
      <c r="X95" s="15">
        <v>2016</v>
      </c>
      <c r="Y95" s="22">
        <v>0</v>
      </c>
      <c r="Z95" s="21">
        <v>100</v>
      </c>
      <c r="AA95" s="21" t="s">
        <v>69</v>
      </c>
      <c r="AB95" s="21" t="s">
        <v>69</v>
      </c>
      <c r="AC95" s="42" t="s">
        <v>70</v>
      </c>
      <c r="AD95" s="42" t="s">
        <v>70</v>
      </c>
      <c r="AE95" s="42" t="s">
        <v>70</v>
      </c>
      <c r="AF95" s="43" t="s">
        <v>69</v>
      </c>
      <c r="AG95" s="18">
        <v>50</v>
      </c>
      <c r="AH95" s="18" t="s">
        <v>69</v>
      </c>
      <c r="AI95" s="18" t="s">
        <v>69</v>
      </c>
      <c r="AJ95" s="16" t="s">
        <v>71</v>
      </c>
      <c r="AK95" s="18" t="s">
        <v>69</v>
      </c>
      <c r="AL95" s="18" t="s">
        <v>69</v>
      </c>
      <c r="AM95" s="15" t="s">
        <v>69</v>
      </c>
      <c r="AN95" s="15" t="s">
        <v>69</v>
      </c>
      <c r="AO95" s="16" t="s">
        <v>70</v>
      </c>
      <c r="AP95" s="16" t="s">
        <v>70</v>
      </c>
      <c r="AQ95" s="16" t="s">
        <v>70</v>
      </c>
      <c r="AR95" s="15" t="s">
        <v>69</v>
      </c>
      <c r="AS95" s="18">
        <v>100</v>
      </c>
      <c r="AT95" s="15" t="s">
        <v>69</v>
      </c>
      <c r="AU95" s="15" t="s">
        <v>69</v>
      </c>
      <c r="AV95" s="16" t="s">
        <v>71</v>
      </c>
      <c r="AW95" s="15" t="s">
        <v>69</v>
      </c>
      <c r="AX95" s="15" t="s">
        <v>69</v>
      </c>
      <c r="AY95" s="18">
        <v>100</v>
      </c>
      <c r="AZ95" s="15" t="s">
        <v>69</v>
      </c>
      <c r="BA95" s="15" t="s">
        <v>69</v>
      </c>
      <c r="BB95" s="16" t="s">
        <v>71</v>
      </c>
      <c r="BC95" s="15" t="s">
        <v>69</v>
      </c>
      <c r="BD95" s="15" t="s">
        <v>69</v>
      </c>
    </row>
    <row r="96" spans="1:56" s="20" customFormat="1" ht="16.5" customHeight="1">
      <c r="A96" s="15">
        <v>3</v>
      </c>
      <c r="B96" s="16" t="s">
        <v>50</v>
      </c>
      <c r="C96" s="16" t="s">
        <v>261</v>
      </c>
      <c r="D96" s="15">
        <v>310</v>
      </c>
      <c r="E96" s="16" t="s">
        <v>637</v>
      </c>
      <c r="F96" s="16" t="s">
        <v>107</v>
      </c>
      <c r="G96" s="16" t="s">
        <v>99</v>
      </c>
      <c r="H96" s="16" t="s">
        <v>669</v>
      </c>
      <c r="I96" s="16" t="s">
        <v>670</v>
      </c>
      <c r="J96" s="16" t="s">
        <v>671</v>
      </c>
      <c r="K96" s="16" t="s">
        <v>672</v>
      </c>
      <c r="L96" s="15" t="s">
        <v>88</v>
      </c>
      <c r="M96" s="15" t="s">
        <v>60</v>
      </c>
      <c r="N96" s="15" t="s">
        <v>61</v>
      </c>
      <c r="O96" s="15" t="s">
        <v>104</v>
      </c>
      <c r="P96" s="16" t="s">
        <v>673</v>
      </c>
      <c r="Q96" s="16" t="s">
        <v>674</v>
      </c>
      <c r="R96" s="15" t="s">
        <v>65</v>
      </c>
      <c r="S96" s="15" t="s">
        <v>176</v>
      </c>
      <c r="T96" s="15" t="s">
        <v>67</v>
      </c>
      <c r="U96" s="17">
        <v>43831</v>
      </c>
      <c r="V96" s="17">
        <v>44196</v>
      </c>
      <c r="W96" s="18">
        <v>100</v>
      </c>
      <c r="X96" s="15">
        <v>2017</v>
      </c>
      <c r="Y96" s="22">
        <v>0</v>
      </c>
      <c r="Z96" s="21">
        <v>100</v>
      </c>
      <c r="AA96" s="21" t="s">
        <v>69</v>
      </c>
      <c r="AB96" s="21" t="s">
        <v>69</v>
      </c>
      <c r="AC96" s="42" t="s">
        <v>70</v>
      </c>
      <c r="AD96" s="42" t="s">
        <v>70</v>
      </c>
      <c r="AE96" s="42" t="s">
        <v>70</v>
      </c>
      <c r="AF96" s="43" t="s">
        <v>69</v>
      </c>
      <c r="AG96" s="18">
        <v>50</v>
      </c>
      <c r="AH96" s="18" t="s">
        <v>69</v>
      </c>
      <c r="AI96" s="18" t="s">
        <v>69</v>
      </c>
      <c r="AJ96" s="16" t="s">
        <v>71</v>
      </c>
      <c r="AK96" s="18" t="s">
        <v>69</v>
      </c>
      <c r="AL96" s="18" t="s">
        <v>69</v>
      </c>
      <c r="AM96" s="15" t="s">
        <v>69</v>
      </c>
      <c r="AN96" s="15" t="s">
        <v>69</v>
      </c>
      <c r="AO96" s="16" t="s">
        <v>70</v>
      </c>
      <c r="AP96" s="16" t="s">
        <v>70</v>
      </c>
      <c r="AQ96" s="16" t="s">
        <v>70</v>
      </c>
      <c r="AR96" s="15" t="s">
        <v>69</v>
      </c>
      <c r="AS96" s="18">
        <v>100</v>
      </c>
      <c r="AT96" s="15" t="s">
        <v>69</v>
      </c>
      <c r="AU96" s="15" t="s">
        <v>69</v>
      </c>
      <c r="AV96" s="16" t="s">
        <v>71</v>
      </c>
      <c r="AW96" s="15" t="s">
        <v>69</v>
      </c>
      <c r="AX96" s="15" t="s">
        <v>69</v>
      </c>
      <c r="AY96" s="18">
        <v>100</v>
      </c>
      <c r="AZ96" s="15" t="s">
        <v>69</v>
      </c>
      <c r="BA96" s="15" t="s">
        <v>69</v>
      </c>
      <c r="BB96" s="16" t="s">
        <v>71</v>
      </c>
      <c r="BC96" s="15" t="s">
        <v>69</v>
      </c>
      <c r="BD96" s="15" t="s">
        <v>69</v>
      </c>
    </row>
    <row r="97" spans="1:56" s="20" customFormat="1" ht="16.5" customHeight="1">
      <c r="A97" s="15">
        <v>3</v>
      </c>
      <c r="B97" s="16" t="s">
        <v>50</v>
      </c>
      <c r="C97" s="16" t="s">
        <v>261</v>
      </c>
      <c r="D97" s="15">
        <v>310</v>
      </c>
      <c r="E97" s="16" t="s">
        <v>637</v>
      </c>
      <c r="F97" s="16" t="s">
        <v>114</v>
      </c>
      <c r="G97" s="16" t="s">
        <v>99</v>
      </c>
      <c r="H97" s="16" t="s">
        <v>675</v>
      </c>
      <c r="I97" s="16" t="s">
        <v>676</v>
      </c>
      <c r="J97" s="16" t="s">
        <v>677</v>
      </c>
      <c r="K97" s="16" t="s">
        <v>678</v>
      </c>
      <c r="L97" s="15" t="s">
        <v>59</v>
      </c>
      <c r="M97" s="15" t="s">
        <v>60</v>
      </c>
      <c r="N97" s="15" t="s">
        <v>61</v>
      </c>
      <c r="O97" s="15" t="s">
        <v>104</v>
      </c>
      <c r="P97" s="16" t="s">
        <v>679</v>
      </c>
      <c r="Q97" s="16" t="s">
        <v>680</v>
      </c>
      <c r="R97" s="15" t="s">
        <v>65</v>
      </c>
      <c r="S97" s="15" t="s">
        <v>176</v>
      </c>
      <c r="T97" s="15" t="s">
        <v>67</v>
      </c>
      <c r="U97" s="17">
        <v>43831</v>
      </c>
      <c r="V97" s="17">
        <v>44196</v>
      </c>
      <c r="W97" s="18">
        <v>100</v>
      </c>
      <c r="X97" s="15">
        <v>2017</v>
      </c>
      <c r="Y97" s="22">
        <v>0</v>
      </c>
      <c r="Z97" s="21">
        <v>100</v>
      </c>
      <c r="AA97" s="21" t="s">
        <v>69</v>
      </c>
      <c r="AB97" s="21" t="s">
        <v>69</v>
      </c>
      <c r="AC97" s="42" t="s">
        <v>70</v>
      </c>
      <c r="AD97" s="42" t="s">
        <v>70</v>
      </c>
      <c r="AE97" s="42" t="s">
        <v>70</v>
      </c>
      <c r="AF97" s="43" t="s">
        <v>69</v>
      </c>
      <c r="AG97" s="15" t="s">
        <v>69</v>
      </c>
      <c r="AH97" s="15" t="s">
        <v>69</v>
      </c>
      <c r="AI97" s="16" t="s">
        <v>70</v>
      </c>
      <c r="AJ97" s="16" t="s">
        <v>70</v>
      </c>
      <c r="AK97" s="16" t="s">
        <v>70</v>
      </c>
      <c r="AL97" s="15" t="s">
        <v>69</v>
      </c>
      <c r="AM97" s="15" t="s">
        <v>69</v>
      </c>
      <c r="AN97" s="15" t="s">
        <v>69</v>
      </c>
      <c r="AO97" s="16" t="s">
        <v>70</v>
      </c>
      <c r="AP97" s="16" t="s">
        <v>70</v>
      </c>
      <c r="AQ97" s="16" t="s">
        <v>70</v>
      </c>
      <c r="AR97" s="15" t="s">
        <v>69</v>
      </c>
      <c r="AS97" s="15" t="s">
        <v>69</v>
      </c>
      <c r="AT97" s="15" t="s">
        <v>69</v>
      </c>
      <c r="AU97" s="16" t="s">
        <v>70</v>
      </c>
      <c r="AV97" s="16" t="s">
        <v>70</v>
      </c>
      <c r="AW97" s="16" t="s">
        <v>70</v>
      </c>
      <c r="AX97" s="15" t="s">
        <v>69</v>
      </c>
      <c r="AY97" s="18">
        <v>100</v>
      </c>
      <c r="AZ97" s="15" t="s">
        <v>69</v>
      </c>
      <c r="BA97" s="15" t="s">
        <v>69</v>
      </c>
      <c r="BB97" s="16" t="s">
        <v>71</v>
      </c>
      <c r="BC97" s="15" t="s">
        <v>69</v>
      </c>
      <c r="BD97" s="15" t="s">
        <v>69</v>
      </c>
    </row>
    <row r="98" spans="1:56" s="20" customFormat="1" ht="16.5" customHeight="1">
      <c r="A98" s="15">
        <v>3</v>
      </c>
      <c r="B98" s="16" t="s">
        <v>50</v>
      </c>
      <c r="C98" s="16" t="s">
        <v>261</v>
      </c>
      <c r="D98" s="15">
        <v>310</v>
      </c>
      <c r="E98" s="16" t="s">
        <v>637</v>
      </c>
      <c r="F98" s="16" t="s">
        <v>121</v>
      </c>
      <c r="G98" s="16" t="s">
        <v>99</v>
      </c>
      <c r="H98" s="16" t="s">
        <v>681</v>
      </c>
      <c r="I98" s="16" t="s">
        <v>682</v>
      </c>
      <c r="J98" s="16" t="s">
        <v>683</v>
      </c>
      <c r="K98" s="16" t="s">
        <v>684</v>
      </c>
      <c r="L98" s="15" t="s">
        <v>161</v>
      </c>
      <c r="M98" s="15" t="s">
        <v>60</v>
      </c>
      <c r="N98" s="15" t="s">
        <v>61</v>
      </c>
      <c r="O98" s="15" t="s">
        <v>104</v>
      </c>
      <c r="P98" s="16" t="s">
        <v>685</v>
      </c>
      <c r="Q98" s="16" t="s">
        <v>686</v>
      </c>
      <c r="R98" s="15" t="s">
        <v>65</v>
      </c>
      <c r="S98" s="15" t="s">
        <v>176</v>
      </c>
      <c r="T98" s="15" t="s">
        <v>67</v>
      </c>
      <c r="U98" s="17">
        <v>43831</v>
      </c>
      <c r="V98" s="17">
        <v>44196</v>
      </c>
      <c r="W98" s="18">
        <v>100</v>
      </c>
      <c r="X98" s="15">
        <v>2016</v>
      </c>
      <c r="Y98" s="22">
        <v>0</v>
      </c>
      <c r="Z98" s="23">
        <v>100</v>
      </c>
      <c r="AA98" s="23">
        <v>25</v>
      </c>
      <c r="AB98" s="23">
        <f>((1*0.083)+(1*0.083)+(1*0.084))*100</f>
        <v>25</v>
      </c>
      <c r="AC98" s="44">
        <v>0</v>
      </c>
      <c r="AD98" s="42" t="s">
        <v>164</v>
      </c>
      <c r="AE98" s="44">
        <v>25</v>
      </c>
      <c r="AF98" s="42" t="s">
        <v>687</v>
      </c>
      <c r="AG98" s="18">
        <v>50</v>
      </c>
      <c r="AH98" s="18" t="s">
        <v>69</v>
      </c>
      <c r="AI98" s="18" t="s">
        <v>69</v>
      </c>
      <c r="AJ98" s="16" t="s">
        <v>71</v>
      </c>
      <c r="AK98" s="18" t="s">
        <v>69</v>
      </c>
      <c r="AL98" s="18" t="s">
        <v>69</v>
      </c>
      <c r="AM98" s="18">
        <v>75</v>
      </c>
      <c r="AN98" s="18" t="s">
        <v>69</v>
      </c>
      <c r="AO98" s="18" t="s">
        <v>69</v>
      </c>
      <c r="AP98" s="16" t="s">
        <v>71</v>
      </c>
      <c r="AQ98" s="18" t="s">
        <v>69</v>
      </c>
      <c r="AR98" s="18" t="s">
        <v>69</v>
      </c>
      <c r="AS98" s="18">
        <v>100</v>
      </c>
      <c r="AT98" s="15" t="s">
        <v>69</v>
      </c>
      <c r="AU98" s="15" t="s">
        <v>69</v>
      </c>
      <c r="AV98" s="16" t="s">
        <v>71</v>
      </c>
      <c r="AW98" s="15" t="s">
        <v>69</v>
      </c>
      <c r="AX98" s="15" t="s">
        <v>69</v>
      </c>
      <c r="AY98" s="18">
        <v>100</v>
      </c>
      <c r="AZ98" s="15" t="s">
        <v>69</v>
      </c>
      <c r="BA98" s="15" t="s">
        <v>69</v>
      </c>
      <c r="BB98" s="16" t="s">
        <v>71</v>
      </c>
      <c r="BC98" s="15" t="s">
        <v>69</v>
      </c>
      <c r="BD98" s="15" t="s">
        <v>69</v>
      </c>
    </row>
    <row r="99" spans="1:56" s="20" customFormat="1" ht="16.5" customHeight="1">
      <c r="A99" s="15">
        <v>3</v>
      </c>
      <c r="B99" s="16" t="s">
        <v>50</v>
      </c>
      <c r="C99" s="16" t="s">
        <v>261</v>
      </c>
      <c r="D99" s="15">
        <v>310</v>
      </c>
      <c r="E99" s="16" t="s">
        <v>637</v>
      </c>
      <c r="F99" s="16" t="s">
        <v>128</v>
      </c>
      <c r="G99" s="16" t="s">
        <v>99</v>
      </c>
      <c r="H99" s="16" t="s">
        <v>688</v>
      </c>
      <c r="I99" s="16" t="s">
        <v>689</v>
      </c>
      <c r="J99" s="16" t="s">
        <v>690</v>
      </c>
      <c r="K99" s="16" t="s">
        <v>691</v>
      </c>
      <c r="L99" s="15" t="s">
        <v>88</v>
      </c>
      <c r="M99" s="15" t="s">
        <v>60</v>
      </c>
      <c r="N99" s="15" t="s">
        <v>61</v>
      </c>
      <c r="O99" s="15" t="s">
        <v>104</v>
      </c>
      <c r="P99" s="16" t="s">
        <v>692</v>
      </c>
      <c r="Q99" s="16" t="s">
        <v>693</v>
      </c>
      <c r="R99" s="15" t="s">
        <v>65</v>
      </c>
      <c r="S99" s="15" t="s">
        <v>176</v>
      </c>
      <c r="T99" s="15" t="s">
        <v>67</v>
      </c>
      <c r="U99" s="17">
        <v>43831</v>
      </c>
      <c r="V99" s="17">
        <v>44196</v>
      </c>
      <c r="W99" s="15" t="s">
        <v>80</v>
      </c>
      <c r="X99" s="15">
        <v>2019</v>
      </c>
      <c r="Y99" s="16" t="s">
        <v>694</v>
      </c>
      <c r="Z99" s="21">
        <v>100</v>
      </c>
      <c r="AA99" s="21" t="s">
        <v>69</v>
      </c>
      <c r="AB99" s="21" t="s">
        <v>69</v>
      </c>
      <c r="AC99" s="42" t="s">
        <v>70</v>
      </c>
      <c r="AD99" s="42" t="s">
        <v>70</v>
      </c>
      <c r="AE99" s="42" t="s">
        <v>70</v>
      </c>
      <c r="AF99" s="43" t="s">
        <v>69</v>
      </c>
      <c r="AG99" s="18">
        <v>50</v>
      </c>
      <c r="AH99" s="18" t="s">
        <v>69</v>
      </c>
      <c r="AI99" s="18" t="s">
        <v>69</v>
      </c>
      <c r="AJ99" s="16" t="s">
        <v>71</v>
      </c>
      <c r="AK99" s="18" t="s">
        <v>69</v>
      </c>
      <c r="AL99" s="18" t="s">
        <v>69</v>
      </c>
      <c r="AM99" s="15" t="s">
        <v>69</v>
      </c>
      <c r="AN99" s="15" t="s">
        <v>69</v>
      </c>
      <c r="AO99" s="16" t="s">
        <v>70</v>
      </c>
      <c r="AP99" s="16" t="s">
        <v>70</v>
      </c>
      <c r="AQ99" s="16" t="s">
        <v>70</v>
      </c>
      <c r="AR99" s="15" t="s">
        <v>69</v>
      </c>
      <c r="AS99" s="18">
        <v>100</v>
      </c>
      <c r="AT99" s="15" t="s">
        <v>69</v>
      </c>
      <c r="AU99" s="15" t="s">
        <v>69</v>
      </c>
      <c r="AV99" s="16" t="s">
        <v>71</v>
      </c>
      <c r="AW99" s="15" t="s">
        <v>69</v>
      </c>
      <c r="AX99" s="15" t="s">
        <v>69</v>
      </c>
      <c r="AY99" s="18">
        <v>100</v>
      </c>
      <c r="AZ99" s="15" t="s">
        <v>69</v>
      </c>
      <c r="BA99" s="15" t="s">
        <v>69</v>
      </c>
      <c r="BB99" s="16" t="s">
        <v>71</v>
      </c>
      <c r="BC99" s="15" t="s">
        <v>69</v>
      </c>
      <c r="BD99" s="15" t="s">
        <v>69</v>
      </c>
    </row>
    <row r="100" spans="1:56" s="20" customFormat="1" ht="16.5" customHeight="1">
      <c r="A100" s="24">
        <v>2</v>
      </c>
      <c r="B100" s="25" t="s">
        <v>534</v>
      </c>
      <c r="C100" s="25" t="s">
        <v>422</v>
      </c>
      <c r="D100" s="26">
        <v>220</v>
      </c>
      <c r="E100" s="25" t="s">
        <v>695</v>
      </c>
      <c r="F100" s="27" t="s">
        <v>53</v>
      </c>
      <c r="G100" s="27" t="s">
        <v>54</v>
      </c>
      <c r="H100" s="25" t="s">
        <v>696</v>
      </c>
      <c r="I100" s="25" t="s">
        <v>697</v>
      </c>
      <c r="J100" s="25" t="s">
        <v>698</v>
      </c>
      <c r="K100" s="25" t="s">
        <v>699</v>
      </c>
      <c r="L100" s="26" t="s">
        <v>59</v>
      </c>
      <c r="M100" s="26" t="s">
        <v>60</v>
      </c>
      <c r="N100" s="26" t="s">
        <v>61</v>
      </c>
      <c r="O100" s="26" t="s">
        <v>62</v>
      </c>
      <c r="P100" s="25" t="s">
        <v>700</v>
      </c>
      <c r="Q100" s="25" t="s">
        <v>701</v>
      </c>
      <c r="R100" s="26" t="s">
        <v>65</v>
      </c>
      <c r="S100" s="26" t="s">
        <v>176</v>
      </c>
      <c r="T100" s="26" t="s">
        <v>67</v>
      </c>
      <c r="U100" s="28">
        <v>43831</v>
      </c>
      <c r="V100" s="28">
        <v>44196</v>
      </c>
      <c r="W100" s="29">
        <v>100</v>
      </c>
      <c r="X100" s="30">
        <v>2017</v>
      </c>
      <c r="Y100" s="22">
        <v>0</v>
      </c>
      <c r="Z100" s="31">
        <v>100</v>
      </c>
      <c r="AA100" s="21" t="s">
        <v>69</v>
      </c>
      <c r="AB100" s="31" t="s">
        <v>69</v>
      </c>
      <c r="AC100" s="27" t="s">
        <v>70</v>
      </c>
      <c r="AD100" s="27" t="s">
        <v>70</v>
      </c>
      <c r="AE100" s="27" t="s">
        <v>70</v>
      </c>
      <c r="AF100" s="43" t="s">
        <v>69</v>
      </c>
      <c r="AG100" s="15" t="s">
        <v>69</v>
      </c>
      <c r="AH100" s="15" t="s">
        <v>69</v>
      </c>
      <c r="AI100" s="27" t="s">
        <v>70</v>
      </c>
      <c r="AJ100" s="27" t="s">
        <v>70</v>
      </c>
      <c r="AK100" s="27" t="s">
        <v>70</v>
      </c>
      <c r="AL100" s="15" t="s">
        <v>69</v>
      </c>
      <c r="AM100" s="15" t="s">
        <v>69</v>
      </c>
      <c r="AN100" s="15" t="s">
        <v>69</v>
      </c>
      <c r="AO100" s="27" t="s">
        <v>70</v>
      </c>
      <c r="AP100" s="27" t="s">
        <v>70</v>
      </c>
      <c r="AQ100" s="27" t="s">
        <v>70</v>
      </c>
      <c r="AR100" s="15" t="s">
        <v>69</v>
      </c>
      <c r="AS100" s="15" t="s">
        <v>69</v>
      </c>
      <c r="AT100" s="15" t="s">
        <v>69</v>
      </c>
      <c r="AU100" s="27" t="s">
        <v>70</v>
      </c>
      <c r="AV100" s="27" t="s">
        <v>70</v>
      </c>
      <c r="AW100" s="27" t="s">
        <v>70</v>
      </c>
      <c r="AX100" s="15" t="s">
        <v>69</v>
      </c>
      <c r="AY100" s="29">
        <v>100</v>
      </c>
      <c r="AZ100" s="15" t="s">
        <v>69</v>
      </c>
      <c r="BA100" s="15" t="s">
        <v>69</v>
      </c>
      <c r="BB100" s="27" t="s">
        <v>71</v>
      </c>
      <c r="BC100" s="15" t="s">
        <v>69</v>
      </c>
      <c r="BD100" s="15" t="s">
        <v>69</v>
      </c>
    </row>
    <row r="101" spans="1:56" s="20" customFormat="1" ht="16.5" customHeight="1">
      <c r="A101" s="24">
        <v>2</v>
      </c>
      <c r="B101" s="25" t="s">
        <v>534</v>
      </c>
      <c r="C101" s="25" t="s">
        <v>422</v>
      </c>
      <c r="D101" s="26">
        <v>220</v>
      </c>
      <c r="E101" s="25" t="s">
        <v>695</v>
      </c>
      <c r="F101" s="27" t="s">
        <v>72</v>
      </c>
      <c r="G101" s="27" t="s">
        <v>73</v>
      </c>
      <c r="H101" s="25" t="s">
        <v>702</v>
      </c>
      <c r="I101" s="25" t="s">
        <v>703</v>
      </c>
      <c r="J101" s="25" t="s">
        <v>704</v>
      </c>
      <c r="K101" s="25" t="s">
        <v>705</v>
      </c>
      <c r="L101" s="26" t="s">
        <v>59</v>
      </c>
      <c r="M101" s="26" t="s">
        <v>60</v>
      </c>
      <c r="N101" s="26" t="s">
        <v>61</v>
      </c>
      <c r="O101" s="26" t="s">
        <v>62</v>
      </c>
      <c r="P101" s="25" t="s">
        <v>706</v>
      </c>
      <c r="Q101" s="25" t="s">
        <v>707</v>
      </c>
      <c r="R101" s="26" t="s">
        <v>65</v>
      </c>
      <c r="S101" s="26" t="s">
        <v>176</v>
      </c>
      <c r="T101" s="26" t="s">
        <v>67</v>
      </c>
      <c r="U101" s="28">
        <v>43831</v>
      </c>
      <c r="V101" s="28">
        <v>44196</v>
      </c>
      <c r="W101" s="29">
        <v>100</v>
      </c>
      <c r="X101" s="30">
        <v>2017</v>
      </c>
      <c r="Y101" s="22">
        <v>0</v>
      </c>
      <c r="Z101" s="31">
        <v>100</v>
      </c>
      <c r="AA101" s="21" t="s">
        <v>69</v>
      </c>
      <c r="AB101" s="31" t="s">
        <v>69</v>
      </c>
      <c r="AC101" s="27" t="s">
        <v>70</v>
      </c>
      <c r="AD101" s="27" t="s">
        <v>70</v>
      </c>
      <c r="AE101" s="27" t="s">
        <v>70</v>
      </c>
      <c r="AF101" s="43" t="s">
        <v>69</v>
      </c>
      <c r="AG101" s="15" t="s">
        <v>69</v>
      </c>
      <c r="AH101" s="15" t="s">
        <v>69</v>
      </c>
      <c r="AI101" s="27" t="s">
        <v>70</v>
      </c>
      <c r="AJ101" s="27" t="s">
        <v>70</v>
      </c>
      <c r="AK101" s="27" t="s">
        <v>70</v>
      </c>
      <c r="AL101" s="15" t="s">
        <v>69</v>
      </c>
      <c r="AM101" s="15" t="s">
        <v>69</v>
      </c>
      <c r="AN101" s="15" t="s">
        <v>69</v>
      </c>
      <c r="AO101" s="27" t="s">
        <v>70</v>
      </c>
      <c r="AP101" s="27" t="s">
        <v>70</v>
      </c>
      <c r="AQ101" s="27" t="s">
        <v>70</v>
      </c>
      <c r="AR101" s="15" t="s">
        <v>69</v>
      </c>
      <c r="AS101" s="15" t="s">
        <v>69</v>
      </c>
      <c r="AT101" s="15" t="s">
        <v>69</v>
      </c>
      <c r="AU101" s="27" t="s">
        <v>70</v>
      </c>
      <c r="AV101" s="27" t="s">
        <v>70</v>
      </c>
      <c r="AW101" s="27" t="s">
        <v>70</v>
      </c>
      <c r="AX101" s="15" t="s">
        <v>69</v>
      </c>
      <c r="AY101" s="29">
        <v>100</v>
      </c>
      <c r="AZ101" s="15" t="s">
        <v>69</v>
      </c>
      <c r="BA101" s="15" t="s">
        <v>69</v>
      </c>
      <c r="BB101" s="27" t="s">
        <v>71</v>
      </c>
      <c r="BC101" s="15" t="s">
        <v>69</v>
      </c>
      <c r="BD101" s="15" t="s">
        <v>69</v>
      </c>
    </row>
    <row r="102" spans="1:56" s="20" customFormat="1" ht="16.5" customHeight="1">
      <c r="A102" s="24">
        <v>2</v>
      </c>
      <c r="B102" s="25" t="s">
        <v>534</v>
      </c>
      <c r="C102" s="25" t="s">
        <v>422</v>
      </c>
      <c r="D102" s="26">
        <v>220</v>
      </c>
      <c r="E102" s="25" t="s">
        <v>695</v>
      </c>
      <c r="F102" s="27" t="s">
        <v>82</v>
      </c>
      <c r="G102" s="27" t="s">
        <v>83</v>
      </c>
      <c r="H102" s="25" t="s">
        <v>708</v>
      </c>
      <c r="I102" s="25" t="s">
        <v>709</v>
      </c>
      <c r="J102" s="25" t="s">
        <v>710</v>
      </c>
      <c r="K102" s="25" t="s">
        <v>711</v>
      </c>
      <c r="L102" s="26" t="s">
        <v>88</v>
      </c>
      <c r="M102" s="26" t="s">
        <v>60</v>
      </c>
      <c r="N102" s="26" t="s">
        <v>61</v>
      </c>
      <c r="O102" s="26" t="s">
        <v>104</v>
      </c>
      <c r="P102" s="25" t="s">
        <v>712</v>
      </c>
      <c r="Q102" s="25" t="s">
        <v>713</v>
      </c>
      <c r="R102" s="26" t="s">
        <v>65</v>
      </c>
      <c r="S102" s="26" t="s">
        <v>184</v>
      </c>
      <c r="T102" s="26" t="s">
        <v>67</v>
      </c>
      <c r="U102" s="28">
        <v>43831</v>
      </c>
      <c r="V102" s="28">
        <v>44196</v>
      </c>
      <c r="W102" s="29">
        <v>31.25</v>
      </c>
      <c r="X102" s="30">
        <v>2017</v>
      </c>
      <c r="Y102" s="22">
        <v>0</v>
      </c>
      <c r="Z102" s="31">
        <v>100</v>
      </c>
      <c r="AA102" s="21" t="s">
        <v>69</v>
      </c>
      <c r="AB102" s="31" t="s">
        <v>69</v>
      </c>
      <c r="AC102" s="27" t="s">
        <v>70</v>
      </c>
      <c r="AD102" s="27" t="s">
        <v>70</v>
      </c>
      <c r="AE102" s="27" t="s">
        <v>70</v>
      </c>
      <c r="AF102" s="26" t="s">
        <v>69</v>
      </c>
      <c r="AG102" s="29">
        <v>100</v>
      </c>
      <c r="AH102" s="29" t="s">
        <v>69</v>
      </c>
      <c r="AI102" s="18" t="s">
        <v>69</v>
      </c>
      <c r="AJ102" s="27" t="s">
        <v>71</v>
      </c>
      <c r="AK102" s="18" t="s">
        <v>69</v>
      </c>
      <c r="AL102" s="18" t="s">
        <v>69</v>
      </c>
      <c r="AM102" s="15" t="s">
        <v>69</v>
      </c>
      <c r="AN102" s="15" t="s">
        <v>69</v>
      </c>
      <c r="AO102" s="27" t="s">
        <v>70</v>
      </c>
      <c r="AP102" s="27" t="s">
        <v>70</v>
      </c>
      <c r="AQ102" s="27" t="s">
        <v>70</v>
      </c>
      <c r="AR102" s="15" t="s">
        <v>69</v>
      </c>
      <c r="AS102" s="29">
        <v>100</v>
      </c>
      <c r="AT102" s="15" t="s">
        <v>69</v>
      </c>
      <c r="AU102" s="15" t="s">
        <v>69</v>
      </c>
      <c r="AV102" s="27" t="s">
        <v>71</v>
      </c>
      <c r="AW102" s="15" t="s">
        <v>69</v>
      </c>
      <c r="AX102" s="15" t="s">
        <v>69</v>
      </c>
      <c r="AY102" s="29">
        <v>100</v>
      </c>
      <c r="AZ102" s="15" t="s">
        <v>69</v>
      </c>
      <c r="BA102" s="15" t="s">
        <v>69</v>
      </c>
      <c r="BB102" s="27" t="s">
        <v>71</v>
      </c>
      <c r="BC102" s="15" t="s">
        <v>69</v>
      </c>
      <c r="BD102" s="15" t="s">
        <v>69</v>
      </c>
    </row>
    <row r="103" spans="1:56" s="20" customFormat="1" ht="16.5" customHeight="1">
      <c r="A103" s="24">
        <v>2</v>
      </c>
      <c r="B103" s="25" t="s">
        <v>534</v>
      </c>
      <c r="C103" s="25" t="s">
        <v>422</v>
      </c>
      <c r="D103" s="26">
        <v>220</v>
      </c>
      <c r="E103" s="25" t="s">
        <v>695</v>
      </c>
      <c r="F103" s="27" t="s">
        <v>82</v>
      </c>
      <c r="G103" s="27" t="s">
        <v>83</v>
      </c>
      <c r="H103" s="25" t="s">
        <v>708</v>
      </c>
      <c r="I103" s="25" t="s">
        <v>714</v>
      </c>
      <c r="J103" s="25" t="s">
        <v>715</v>
      </c>
      <c r="K103" s="25" t="s">
        <v>716</v>
      </c>
      <c r="L103" s="26" t="s">
        <v>59</v>
      </c>
      <c r="M103" s="26" t="s">
        <v>60</v>
      </c>
      <c r="N103" s="26" t="s">
        <v>455</v>
      </c>
      <c r="O103" s="26" t="s">
        <v>62</v>
      </c>
      <c r="P103" s="25" t="s">
        <v>717</v>
      </c>
      <c r="Q103" s="25" t="s">
        <v>718</v>
      </c>
      <c r="R103" s="26" t="s">
        <v>65</v>
      </c>
      <c r="S103" s="26" t="s">
        <v>176</v>
      </c>
      <c r="T103" s="26" t="s">
        <v>67</v>
      </c>
      <c r="U103" s="28">
        <v>43831</v>
      </c>
      <c r="V103" s="28">
        <v>44196</v>
      </c>
      <c r="W103" s="29">
        <v>100</v>
      </c>
      <c r="X103" s="30">
        <v>2017</v>
      </c>
      <c r="Y103" s="22">
        <v>0</v>
      </c>
      <c r="Z103" s="31">
        <v>100</v>
      </c>
      <c r="AA103" s="21" t="s">
        <v>69</v>
      </c>
      <c r="AB103" s="31" t="s">
        <v>69</v>
      </c>
      <c r="AC103" s="27" t="s">
        <v>70</v>
      </c>
      <c r="AD103" s="27" t="s">
        <v>70</v>
      </c>
      <c r="AE103" s="27" t="s">
        <v>70</v>
      </c>
      <c r="AF103" s="43" t="s">
        <v>69</v>
      </c>
      <c r="AG103" s="15" t="s">
        <v>69</v>
      </c>
      <c r="AH103" s="15" t="s">
        <v>69</v>
      </c>
      <c r="AI103" s="27" t="s">
        <v>70</v>
      </c>
      <c r="AJ103" s="27" t="s">
        <v>70</v>
      </c>
      <c r="AK103" s="27" t="s">
        <v>70</v>
      </c>
      <c r="AL103" s="15" t="s">
        <v>69</v>
      </c>
      <c r="AM103" s="15" t="s">
        <v>69</v>
      </c>
      <c r="AN103" s="15" t="s">
        <v>69</v>
      </c>
      <c r="AO103" s="27" t="s">
        <v>70</v>
      </c>
      <c r="AP103" s="27" t="s">
        <v>70</v>
      </c>
      <c r="AQ103" s="27" t="s">
        <v>70</v>
      </c>
      <c r="AR103" s="15" t="s">
        <v>69</v>
      </c>
      <c r="AS103" s="15" t="s">
        <v>69</v>
      </c>
      <c r="AT103" s="15" t="s">
        <v>69</v>
      </c>
      <c r="AU103" s="27" t="s">
        <v>70</v>
      </c>
      <c r="AV103" s="27" t="s">
        <v>70</v>
      </c>
      <c r="AW103" s="27" t="s">
        <v>70</v>
      </c>
      <c r="AX103" s="15" t="s">
        <v>69</v>
      </c>
      <c r="AY103" s="29">
        <v>100</v>
      </c>
      <c r="AZ103" s="15" t="s">
        <v>69</v>
      </c>
      <c r="BA103" s="15" t="s">
        <v>69</v>
      </c>
      <c r="BB103" s="27" t="s">
        <v>71</v>
      </c>
      <c r="BC103" s="15" t="s">
        <v>69</v>
      </c>
      <c r="BD103" s="15" t="s">
        <v>69</v>
      </c>
    </row>
    <row r="104" spans="1:56" s="20" customFormat="1" ht="16.5" customHeight="1">
      <c r="A104" s="24">
        <v>2</v>
      </c>
      <c r="B104" s="25" t="s">
        <v>534</v>
      </c>
      <c r="C104" s="25" t="s">
        <v>422</v>
      </c>
      <c r="D104" s="26">
        <v>220</v>
      </c>
      <c r="E104" s="25" t="s">
        <v>695</v>
      </c>
      <c r="F104" s="27" t="s">
        <v>98</v>
      </c>
      <c r="G104" s="27" t="s">
        <v>99</v>
      </c>
      <c r="H104" s="25" t="s">
        <v>719</v>
      </c>
      <c r="I104" s="25" t="s">
        <v>720</v>
      </c>
      <c r="J104" s="25" t="s">
        <v>721</v>
      </c>
      <c r="K104" s="25" t="s">
        <v>722</v>
      </c>
      <c r="L104" s="26" t="s">
        <v>88</v>
      </c>
      <c r="M104" s="26" t="s">
        <v>60</v>
      </c>
      <c r="N104" s="26" t="s">
        <v>61</v>
      </c>
      <c r="O104" s="26" t="s">
        <v>104</v>
      </c>
      <c r="P104" s="25" t="s">
        <v>723</v>
      </c>
      <c r="Q104" s="25" t="s">
        <v>724</v>
      </c>
      <c r="R104" s="26" t="s">
        <v>65</v>
      </c>
      <c r="S104" s="26" t="s">
        <v>176</v>
      </c>
      <c r="T104" s="26" t="s">
        <v>67</v>
      </c>
      <c r="U104" s="28">
        <v>43831</v>
      </c>
      <c r="V104" s="28">
        <v>44196</v>
      </c>
      <c r="W104" s="29">
        <v>90</v>
      </c>
      <c r="X104" s="30">
        <v>2016</v>
      </c>
      <c r="Y104" s="27" t="s">
        <v>725</v>
      </c>
      <c r="Z104" s="31">
        <v>100</v>
      </c>
      <c r="AA104" s="21" t="s">
        <v>69</v>
      </c>
      <c r="AB104" s="31" t="s">
        <v>69</v>
      </c>
      <c r="AC104" s="27" t="s">
        <v>70</v>
      </c>
      <c r="AD104" s="27" t="s">
        <v>70</v>
      </c>
      <c r="AE104" s="27" t="s">
        <v>70</v>
      </c>
      <c r="AF104" s="26" t="s">
        <v>69</v>
      </c>
      <c r="AG104" s="29">
        <v>60</v>
      </c>
      <c r="AH104" s="29" t="s">
        <v>69</v>
      </c>
      <c r="AI104" s="18" t="s">
        <v>69</v>
      </c>
      <c r="AJ104" s="27" t="s">
        <v>71</v>
      </c>
      <c r="AK104" s="18" t="s">
        <v>69</v>
      </c>
      <c r="AL104" s="18" t="s">
        <v>69</v>
      </c>
      <c r="AM104" s="15" t="s">
        <v>69</v>
      </c>
      <c r="AN104" s="15" t="s">
        <v>69</v>
      </c>
      <c r="AO104" s="27" t="s">
        <v>70</v>
      </c>
      <c r="AP104" s="27" t="s">
        <v>70</v>
      </c>
      <c r="AQ104" s="27" t="s">
        <v>70</v>
      </c>
      <c r="AR104" s="15" t="s">
        <v>69</v>
      </c>
      <c r="AS104" s="29">
        <v>100</v>
      </c>
      <c r="AT104" s="15" t="s">
        <v>69</v>
      </c>
      <c r="AU104" s="15" t="s">
        <v>69</v>
      </c>
      <c r="AV104" s="27" t="s">
        <v>71</v>
      </c>
      <c r="AW104" s="15" t="s">
        <v>69</v>
      </c>
      <c r="AX104" s="15" t="s">
        <v>69</v>
      </c>
      <c r="AY104" s="29">
        <v>100</v>
      </c>
      <c r="AZ104" s="15" t="s">
        <v>69</v>
      </c>
      <c r="BA104" s="15" t="s">
        <v>69</v>
      </c>
      <c r="BB104" s="27" t="s">
        <v>71</v>
      </c>
      <c r="BC104" s="15" t="s">
        <v>69</v>
      </c>
      <c r="BD104" s="15" t="s">
        <v>69</v>
      </c>
    </row>
    <row r="105" spans="1:56" s="20" customFormat="1" ht="16.5" customHeight="1">
      <c r="A105" s="24">
        <v>2</v>
      </c>
      <c r="B105" s="25" t="s">
        <v>534</v>
      </c>
      <c r="C105" s="25" t="s">
        <v>422</v>
      </c>
      <c r="D105" s="26">
        <v>220</v>
      </c>
      <c r="E105" s="25" t="s">
        <v>695</v>
      </c>
      <c r="F105" s="27" t="s">
        <v>107</v>
      </c>
      <c r="G105" s="27" t="s">
        <v>99</v>
      </c>
      <c r="H105" s="25" t="s">
        <v>726</v>
      </c>
      <c r="I105" s="25" t="s">
        <v>727</v>
      </c>
      <c r="J105" s="25" t="s">
        <v>728</v>
      </c>
      <c r="K105" s="25" t="s">
        <v>729</v>
      </c>
      <c r="L105" s="26" t="s">
        <v>88</v>
      </c>
      <c r="M105" s="26" t="s">
        <v>60</v>
      </c>
      <c r="N105" s="26" t="s">
        <v>61</v>
      </c>
      <c r="O105" s="26" t="s">
        <v>104</v>
      </c>
      <c r="P105" s="25" t="s">
        <v>730</v>
      </c>
      <c r="Q105" s="25" t="s">
        <v>731</v>
      </c>
      <c r="R105" s="26" t="s">
        <v>65</v>
      </c>
      <c r="S105" s="26" t="s">
        <v>176</v>
      </c>
      <c r="T105" s="26" t="s">
        <v>67</v>
      </c>
      <c r="U105" s="28">
        <v>43831</v>
      </c>
      <c r="V105" s="28">
        <v>44196</v>
      </c>
      <c r="W105" s="29">
        <v>100</v>
      </c>
      <c r="X105" s="30">
        <v>2016</v>
      </c>
      <c r="Y105" s="27" t="s">
        <v>732</v>
      </c>
      <c r="Z105" s="31">
        <v>100</v>
      </c>
      <c r="AA105" s="21" t="s">
        <v>69</v>
      </c>
      <c r="AB105" s="31" t="s">
        <v>69</v>
      </c>
      <c r="AC105" s="27" t="s">
        <v>70</v>
      </c>
      <c r="AD105" s="27" t="s">
        <v>70</v>
      </c>
      <c r="AE105" s="27" t="s">
        <v>70</v>
      </c>
      <c r="AF105" s="26" t="s">
        <v>69</v>
      </c>
      <c r="AG105" s="29">
        <v>57.14285714285714</v>
      </c>
      <c r="AH105" s="29" t="s">
        <v>69</v>
      </c>
      <c r="AI105" s="18" t="s">
        <v>69</v>
      </c>
      <c r="AJ105" s="27" t="s">
        <v>71</v>
      </c>
      <c r="AK105" s="18" t="s">
        <v>69</v>
      </c>
      <c r="AL105" s="18" t="s">
        <v>69</v>
      </c>
      <c r="AM105" s="15" t="s">
        <v>69</v>
      </c>
      <c r="AN105" s="15" t="s">
        <v>69</v>
      </c>
      <c r="AO105" s="27" t="s">
        <v>70</v>
      </c>
      <c r="AP105" s="27" t="s">
        <v>70</v>
      </c>
      <c r="AQ105" s="27" t="s">
        <v>70</v>
      </c>
      <c r="AR105" s="15" t="s">
        <v>69</v>
      </c>
      <c r="AS105" s="29">
        <v>100</v>
      </c>
      <c r="AT105" s="15" t="s">
        <v>69</v>
      </c>
      <c r="AU105" s="15" t="s">
        <v>69</v>
      </c>
      <c r="AV105" s="27" t="s">
        <v>71</v>
      </c>
      <c r="AW105" s="15" t="s">
        <v>69</v>
      </c>
      <c r="AX105" s="15" t="s">
        <v>69</v>
      </c>
      <c r="AY105" s="29">
        <v>100</v>
      </c>
      <c r="AZ105" s="15" t="s">
        <v>69</v>
      </c>
      <c r="BA105" s="15" t="s">
        <v>69</v>
      </c>
      <c r="BB105" s="27" t="s">
        <v>71</v>
      </c>
      <c r="BC105" s="15" t="s">
        <v>69</v>
      </c>
      <c r="BD105" s="15" t="s">
        <v>69</v>
      </c>
    </row>
    <row r="106" spans="1:56" s="20" customFormat="1" ht="16.5" customHeight="1">
      <c r="A106" s="24">
        <v>2</v>
      </c>
      <c r="B106" s="25" t="s">
        <v>534</v>
      </c>
      <c r="C106" s="25" t="s">
        <v>422</v>
      </c>
      <c r="D106" s="26">
        <v>220</v>
      </c>
      <c r="E106" s="25" t="s">
        <v>695</v>
      </c>
      <c r="F106" s="27" t="s">
        <v>114</v>
      </c>
      <c r="G106" s="27" t="s">
        <v>99</v>
      </c>
      <c r="H106" s="25" t="s">
        <v>733</v>
      </c>
      <c r="I106" s="25" t="s">
        <v>734</v>
      </c>
      <c r="J106" s="25" t="s">
        <v>735</v>
      </c>
      <c r="K106" s="25" t="s">
        <v>736</v>
      </c>
      <c r="L106" s="26" t="s">
        <v>161</v>
      </c>
      <c r="M106" s="26" t="s">
        <v>60</v>
      </c>
      <c r="N106" s="26" t="s">
        <v>61</v>
      </c>
      <c r="O106" s="26" t="s">
        <v>104</v>
      </c>
      <c r="P106" s="25" t="s">
        <v>737</v>
      </c>
      <c r="Q106" s="25" t="s">
        <v>738</v>
      </c>
      <c r="R106" s="26" t="s">
        <v>65</v>
      </c>
      <c r="S106" s="26" t="s">
        <v>184</v>
      </c>
      <c r="T106" s="26" t="s">
        <v>67</v>
      </c>
      <c r="U106" s="28">
        <v>43831</v>
      </c>
      <c r="V106" s="28">
        <v>44196</v>
      </c>
      <c r="W106" s="29">
        <v>100</v>
      </c>
      <c r="X106" s="30">
        <v>2015</v>
      </c>
      <c r="Y106" s="27" t="s">
        <v>739</v>
      </c>
      <c r="Z106" s="32">
        <v>100</v>
      </c>
      <c r="AA106" s="32">
        <v>100</v>
      </c>
      <c r="AB106" s="32">
        <f>22/23*100</f>
        <v>95.65217391304348</v>
      </c>
      <c r="AC106" s="29">
        <v>-4.347826086956519</v>
      </c>
      <c r="AD106" s="27" t="s">
        <v>164</v>
      </c>
      <c r="AE106" s="29">
        <v>95.65217391304348</v>
      </c>
      <c r="AF106" s="26" t="s">
        <v>740</v>
      </c>
      <c r="AG106" s="29">
        <v>100</v>
      </c>
      <c r="AH106" s="29" t="s">
        <v>69</v>
      </c>
      <c r="AI106" s="18" t="s">
        <v>69</v>
      </c>
      <c r="AJ106" s="27" t="s">
        <v>71</v>
      </c>
      <c r="AK106" s="18" t="s">
        <v>69</v>
      </c>
      <c r="AL106" s="18" t="s">
        <v>69</v>
      </c>
      <c r="AM106" s="29">
        <v>100</v>
      </c>
      <c r="AN106" s="18" t="s">
        <v>69</v>
      </c>
      <c r="AO106" s="18" t="s">
        <v>69</v>
      </c>
      <c r="AP106" s="27" t="s">
        <v>71</v>
      </c>
      <c r="AQ106" s="18" t="s">
        <v>69</v>
      </c>
      <c r="AR106" s="18" t="s">
        <v>69</v>
      </c>
      <c r="AS106" s="29">
        <v>100</v>
      </c>
      <c r="AT106" s="15" t="s">
        <v>69</v>
      </c>
      <c r="AU106" s="15" t="s">
        <v>69</v>
      </c>
      <c r="AV106" s="27" t="s">
        <v>71</v>
      </c>
      <c r="AW106" s="15" t="s">
        <v>69</v>
      </c>
      <c r="AX106" s="15" t="s">
        <v>69</v>
      </c>
      <c r="AY106" s="29">
        <v>100</v>
      </c>
      <c r="AZ106" s="15" t="s">
        <v>69</v>
      </c>
      <c r="BA106" s="15" t="s">
        <v>69</v>
      </c>
      <c r="BB106" s="27" t="s">
        <v>71</v>
      </c>
      <c r="BC106" s="15" t="s">
        <v>69</v>
      </c>
      <c r="BD106" s="15" t="s">
        <v>69</v>
      </c>
    </row>
    <row r="107" spans="1:56" s="20" customFormat="1" ht="16.5" customHeight="1">
      <c r="A107" s="24">
        <v>1</v>
      </c>
      <c r="B107" s="25" t="s">
        <v>260</v>
      </c>
      <c r="C107" s="25" t="s">
        <v>535</v>
      </c>
      <c r="D107" s="26">
        <v>430</v>
      </c>
      <c r="E107" s="25" t="s">
        <v>741</v>
      </c>
      <c r="F107" s="27" t="s">
        <v>53</v>
      </c>
      <c r="G107" s="27" t="s">
        <v>54</v>
      </c>
      <c r="H107" s="25" t="s">
        <v>742</v>
      </c>
      <c r="I107" s="25" t="s">
        <v>743</v>
      </c>
      <c r="J107" s="25" t="s">
        <v>744</v>
      </c>
      <c r="K107" s="25" t="s">
        <v>745</v>
      </c>
      <c r="L107" s="26" t="s">
        <v>59</v>
      </c>
      <c r="M107" s="26" t="s">
        <v>746</v>
      </c>
      <c r="N107" s="26" t="s">
        <v>190</v>
      </c>
      <c r="O107" s="26" t="s">
        <v>62</v>
      </c>
      <c r="P107" s="25" t="s">
        <v>747</v>
      </c>
      <c r="Q107" s="25" t="s">
        <v>748</v>
      </c>
      <c r="R107" s="26" t="s">
        <v>65</v>
      </c>
      <c r="S107" s="26" t="s">
        <v>184</v>
      </c>
      <c r="T107" s="26" t="s">
        <v>221</v>
      </c>
      <c r="U107" s="28">
        <v>43831</v>
      </c>
      <c r="V107" s="28">
        <v>44196</v>
      </c>
      <c r="W107" s="29">
        <v>140.88</v>
      </c>
      <c r="X107" s="30">
        <v>2017</v>
      </c>
      <c r="Y107" s="27" t="s">
        <v>749</v>
      </c>
      <c r="Z107" s="31">
        <v>138</v>
      </c>
      <c r="AA107" s="21" t="s">
        <v>69</v>
      </c>
      <c r="AB107" s="31" t="s">
        <v>69</v>
      </c>
      <c r="AC107" s="27" t="s">
        <v>70</v>
      </c>
      <c r="AD107" s="27" t="s">
        <v>70</v>
      </c>
      <c r="AE107" s="27" t="s">
        <v>70</v>
      </c>
      <c r="AF107" s="43" t="s">
        <v>69</v>
      </c>
      <c r="AG107" s="15" t="s">
        <v>69</v>
      </c>
      <c r="AH107" s="15" t="s">
        <v>69</v>
      </c>
      <c r="AI107" s="27" t="s">
        <v>70</v>
      </c>
      <c r="AJ107" s="27" t="s">
        <v>70</v>
      </c>
      <c r="AK107" s="27" t="s">
        <v>70</v>
      </c>
      <c r="AL107" s="15" t="s">
        <v>69</v>
      </c>
      <c r="AM107" s="15" t="s">
        <v>69</v>
      </c>
      <c r="AN107" s="15" t="s">
        <v>69</v>
      </c>
      <c r="AO107" s="27" t="s">
        <v>70</v>
      </c>
      <c r="AP107" s="27" t="s">
        <v>70</v>
      </c>
      <c r="AQ107" s="27" t="s">
        <v>70</v>
      </c>
      <c r="AR107" s="15" t="s">
        <v>69</v>
      </c>
      <c r="AS107" s="15" t="s">
        <v>69</v>
      </c>
      <c r="AT107" s="15" t="s">
        <v>69</v>
      </c>
      <c r="AU107" s="27" t="s">
        <v>70</v>
      </c>
      <c r="AV107" s="27" t="s">
        <v>70</v>
      </c>
      <c r="AW107" s="27" t="s">
        <v>70</v>
      </c>
      <c r="AX107" s="15" t="s">
        <v>69</v>
      </c>
      <c r="AY107" s="29">
        <v>138</v>
      </c>
      <c r="AZ107" s="15" t="s">
        <v>69</v>
      </c>
      <c r="BA107" s="15" t="s">
        <v>69</v>
      </c>
      <c r="BB107" s="27" t="s">
        <v>71</v>
      </c>
      <c r="BC107" s="15" t="s">
        <v>69</v>
      </c>
      <c r="BD107" s="15" t="s">
        <v>69</v>
      </c>
    </row>
    <row r="108" spans="1:56" s="20" customFormat="1" ht="16.5" customHeight="1">
      <c r="A108" s="24">
        <v>1</v>
      </c>
      <c r="B108" s="25" t="s">
        <v>260</v>
      </c>
      <c r="C108" s="25" t="s">
        <v>535</v>
      </c>
      <c r="D108" s="26">
        <v>430</v>
      </c>
      <c r="E108" s="25" t="s">
        <v>741</v>
      </c>
      <c r="F108" s="27" t="s">
        <v>72</v>
      </c>
      <c r="G108" s="27" t="s">
        <v>73</v>
      </c>
      <c r="H108" s="25" t="s">
        <v>750</v>
      </c>
      <c r="I108" s="25" t="s">
        <v>751</v>
      </c>
      <c r="J108" s="25" t="s">
        <v>752</v>
      </c>
      <c r="K108" s="25" t="s">
        <v>753</v>
      </c>
      <c r="L108" s="26" t="s">
        <v>59</v>
      </c>
      <c r="M108" s="26" t="s">
        <v>746</v>
      </c>
      <c r="N108" s="26" t="s">
        <v>190</v>
      </c>
      <c r="O108" s="26" t="s">
        <v>104</v>
      </c>
      <c r="P108" s="25" t="s">
        <v>754</v>
      </c>
      <c r="Q108" s="25" t="s">
        <v>755</v>
      </c>
      <c r="R108" s="26" t="s">
        <v>65</v>
      </c>
      <c r="S108" s="26" t="s">
        <v>184</v>
      </c>
      <c r="T108" s="26" t="s">
        <v>221</v>
      </c>
      <c r="U108" s="28">
        <v>43831</v>
      </c>
      <c r="V108" s="28">
        <v>44196</v>
      </c>
      <c r="W108" s="29">
        <v>45.84</v>
      </c>
      <c r="X108" s="30">
        <v>2016</v>
      </c>
      <c r="Y108" s="33" t="s">
        <v>756</v>
      </c>
      <c r="Z108" s="31">
        <v>45.84</v>
      </c>
      <c r="AA108" s="21" t="s">
        <v>69</v>
      </c>
      <c r="AB108" s="31" t="s">
        <v>69</v>
      </c>
      <c r="AC108" s="27" t="s">
        <v>70</v>
      </c>
      <c r="AD108" s="27" t="s">
        <v>70</v>
      </c>
      <c r="AE108" s="27" t="s">
        <v>70</v>
      </c>
      <c r="AF108" s="43" t="s">
        <v>69</v>
      </c>
      <c r="AG108" s="15" t="s">
        <v>69</v>
      </c>
      <c r="AH108" s="15" t="s">
        <v>69</v>
      </c>
      <c r="AI108" s="27" t="s">
        <v>70</v>
      </c>
      <c r="AJ108" s="27" t="s">
        <v>70</v>
      </c>
      <c r="AK108" s="27" t="s">
        <v>70</v>
      </c>
      <c r="AL108" s="15" t="s">
        <v>69</v>
      </c>
      <c r="AM108" s="15" t="s">
        <v>69</v>
      </c>
      <c r="AN108" s="15" t="s">
        <v>69</v>
      </c>
      <c r="AO108" s="27" t="s">
        <v>70</v>
      </c>
      <c r="AP108" s="27" t="s">
        <v>70</v>
      </c>
      <c r="AQ108" s="27" t="s">
        <v>70</v>
      </c>
      <c r="AR108" s="15" t="s">
        <v>69</v>
      </c>
      <c r="AS108" s="15" t="s">
        <v>69</v>
      </c>
      <c r="AT108" s="15" t="s">
        <v>69</v>
      </c>
      <c r="AU108" s="27" t="s">
        <v>70</v>
      </c>
      <c r="AV108" s="27" t="s">
        <v>70</v>
      </c>
      <c r="AW108" s="27" t="s">
        <v>70</v>
      </c>
      <c r="AX108" s="15" t="s">
        <v>69</v>
      </c>
      <c r="AY108" s="29">
        <v>45.84</v>
      </c>
      <c r="AZ108" s="15" t="s">
        <v>69</v>
      </c>
      <c r="BA108" s="15" t="s">
        <v>69</v>
      </c>
      <c r="BB108" s="27" t="s">
        <v>71</v>
      </c>
      <c r="BC108" s="15" t="s">
        <v>69</v>
      </c>
      <c r="BD108" s="15" t="s">
        <v>69</v>
      </c>
    </row>
    <row r="109" spans="1:56" s="20" customFormat="1" ht="16.5" customHeight="1">
      <c r="A109" s="24">
        <v>1</v>
      </c>
      <c r="B109" s="25" t="s">
        <v>260</v>
      </c>
      <c r="C109" s="25" t="s">
        <v>535</v>
      </c>
      <c r="D109" s="26">
        <v>430</v>
      </c>
      <c r="E109" s="25" t="s">
        <v>741</v>
      </c>
      <c r="F109" s="27" t="s">
        <v>82</v>
      </c>
      <c r="G109" s="27" t="s">
        <v>83</v>
      </c>
      <c r="H109" s="25" t="s">
        <v>757</v>
      </c>
      <c r="I109" s="25" t="s">
        <v>758</v>
      </c>
      <c r="J109" s="25" t="s">
        <v>759</v>
      </c>
      <c r="K109" s="25" t="s">
        <v>760</v>
      </c>
      <c r="L109" s="26" t="s">
        <v>88</v>
      </c>
      <c r="M109" s="26" t="s">
        <v>746</v>
      </c>
      <c r="N109" s="26" t="s">
        <v>190</v>
      </c>
      <c r="O109" s="26" t="s">
        <v>104</v>
      </c>
      <c r="P109" s="25" t="s">
        <v>761</v>
      </c>
      <c r="Q109" s="25" t="s">
        <v>762</v>
      </c>
      <c r="R109" s="26" t="s">
        <v>65</v>
      </c>
      <c r="S109" s="26" t="s">
        <v>184</v>
      </c>
      <c r="T109" s="26" t="s">
        <v>221</v>
      </c>
      <c r="U109" s="28">
        <v>43831</v>
      </c>
      <c r="V109" s="28">
        <v>44196</v>
      </c>
      <c r="W109" s="29">
        <v>42.09</v>
      </c>
      <c r="X109" s="30">
        <v>2016</v>
      </c>
      <c r="Y109" s="33" t="s">
        <v>756</v>
      </c>
      <c r="Z109" s="31">
        <v>42</v>
      </c>
      <c r="AA109" s="21" t="s">
        <v>69</v>
      </c>
      <c r="AB109" s="31" t="s">
        <v>69</v>
      </c>
      <c r="AC109" s="27" t="s">
        <v>70</v>
      </c>
      <c r="AD109" s="27" t="s">
        <v>70</v>
      </c>
      <c r="AE109" s="27" t="s">
        <v>70</v>
      </c>
      <c r="AF109" s="26" t="s">
        <v>69</v>
      </c>
      <c r="AG109" s="29">
        <v>42</v>
      </c>
      <c r="AH109" s="29" t="s">
        <v>69</v>
      </c>
      <c r="AI109" s="18" t="s">
        <v>69</v>
      </c>
      <c r="AJ109" s="27" t="s">
        <v>71</v>
      </c>
      <c r="AK109" s="18" t="s">
        <v>69</v>
      </c>
      <c r="AL109" s="18" t="s">
        <v>69</v>
      </c>
      <c r="AM109" s="15" t="s">
        <v>69</v>
      </c>
      <c r="AN109" s="15" t="s">
        <v>69</v>
      </c>
      <c r="AO109" s="27" t="s">
        <v>70</v>
      </c>
      <c r="AP109" s="27" t="s">
        <v>70</v>
      </c>
      <c r="AQ109" s="27" t="s">
        <v>70</v>
      </c>
      <c r="AR109" s="15" t="s">
        <v>69</v>
      </c>
      <c r="AS109" s="29">
        <v>42</v>
      </c>
      <c r="AT109" s="15" t="s">
        <v>69</v>
      </c>
      <c r="AU109" s="15" t="s">
        <v>69</v>
      </c>
      <c r="AV109" s="27" t="s">
        <v>71</v>
      </c>
      <c r="AW109" s="15" t="s">
        <v>69</v>
      </c>
      <c r="AX109" s="15" t="s">
        <v>69</v>
      </c>
      <c r="AY109" s="29">
        <v>42</v>
      </c>
      <c r="AZ109" s="15" t="s">
        <v>69</v>
      </c>
      <c r="BA109" s="15" t="s">
        <v>69</v>
      </c>
      <c r="BB109" s="27" t="s">
        <v>71</v>
      </c>
      <c r="BC109" s="15" t="s">
        <v>69</v>
      </c>
      <c r="BD109" s="15" t="s">
        <v>69</v>
      </c>
    </row>
    <row r="110" spans="1:56" s="20" customFormat="1" ht="16.5" customHeight="1">
      <c r="A110" s="24">
        <v>1</v>
      </c>
      <c r="B110" s="25" t="s">
        <v>260</v>
      </c>
      <c r="C110" s="25" t="s">
        <v>535</v>
      </c>
      <c r="D110" s="26">
        <v>430</v>
      </c>
      <c r="E110" s="25" t="s">
        <v>741</v>
      </c>
      <c r="F110" s="27" t="s">
        <v>82</v>
      </c>
      <c r="G110" s="27" t="s">
        <v>83</v>
      </c>
      <c r="H110" s="25" t="s">
        <v>757</v>
      </c>
      <c r="I110" s="25" t="s">
        <v>763</v>
      </c>
      <c r="J110" s="25" t="s">
        <v>764</v>
      </c>
      <c r="K110" s="25" t="s">
        <v>765</v>
      </c>
      <c r="L110" s="26" t="s">
        <v>88</v>
      </c>
      <c r="M110" s="26" t="s">
        <v>746</v>
      </c>
      <c r="N110" s="26" t="s">
        <v>190</v>
      </c>
      <c r="O110" s="26" t="s">
        <v>104</v>
      </c>
      <c r="P110" s="25" t="s">
        <v>766</v>
      </c>
      <c r="Q110" s="25" t="s">
        <v>767</v>
      </c>
      <c r="R110" s="26" t="s">
        <v>65</v>
      </c>
      <c r="S110" s="26" t="s">
        <v>184</v>
      </c>
      <c r="T110" s="26" t="s">
        <v>221</v>
      </c>
      <c r="U110" s="28">
        <v>43831</v>
      </c>
      <c r="V110" s="28">
        <v>44196</v>
      </c>
      <c r="W110" s="29">
        <v>62.77</v>
      </c>
      <c r="X110" s="30">
        <v>2016</v>
      </c>
      <c r="Y110" s="33" t="s">
        <v>756</v>
      </c>
      <c r="Z110" s="31">
        <v>63</v>
      </c>
      <c r="AA110" s="21" t="s">
        <v>69</v>
      </c>
      <c r="AB110" s="31" t="s">
        <v>69</v>
      </c>
      <c r="AC110" s="27" t="s">
        <v>70</v>
      </c>
      <c r="AD110" s="27" t="s">
        <v>70</v>
      </c>
      <c r="AE110" s="27" t="s">
        <v>70</v>
      </c>
      <c r="AF110" s="26" t="s">
        <v>69</v>
      </c>
      <c r="AG110" s="29">
        <v>63</v>
      </c>
      <c r="AH110" s="29" t="s">
        <v>69</v>
      </c>
      <c r="AI110" s="18" t="s">
        <v>69</v>
      </c>
      <c r="AJ110" s="27" t="s">
        <v>71</v>
      </c>
      <c r="AK110" s="18" t="s">
        <v>69</v>
      </c>
      <c r="AL110" s="18" t="s">
        <v>69</v>
      </c>
      <c r="AM110" s="15" t="s">
        <v>69</v>
      </c>
      <c r="AN110" s="15" t="s">
        <v>69</v>
      </c>
      <c r="AO110" s="27" t="s">
        <v>70</v>
      </c>
      <c r="AP110" s="27" t="s">
        <v>70</v>
      </c>
      <c r="AQ110" s="27" t="s">
        <v>70</v>
      </c>
      <c r="AR110" s="15" t="s">
        <v>69</v>
      </c>
      <c r="AS110" s="29">
        <v>63</v>
      </c>
      <c r="AT110" s="15" t="s">
        <v>69</v>
      </c>
      <c r="AU110" s="15" t="s">
        <v>69</v>
      </c>
      <c r="AV110" s="27" t="s">
        <v>71</v>
      </c>
      <c r="AW110" s="15" t="s">
        <v>69</v>
      </c>
      <c r="AX110" s="15" t="s">
        <v>69</v>
      </c>
      <c r="AY110" s="29">
        <v>63</v>
      </c>
      <c r="AZ110" s="15" t="s">
        <v>69</v>
      </c>
      <c r="BA110" s="15" t="s">
        <v>69</v>
      </c>
      <c r="BB110" s="27" t="s">
        <v>71</v>
      </c>
      <c r="BC110" s="15" t="s">
        <v>69</v>
      </c>
      <c r="BD110" s="15" t="s">
        <v>69</v>
      </c>
    </row>
    <row r="111" spans="1:56" s="20" customFormat="1" ht="16.5" customHeight="1">
      <c r="A111" s="24">
        <v>1</v>
      </c>
      <c r="B111" s="25" t="s">
        <v>260</v>
      </c>
      <c r="C111" s="25" t="s">
        <v>535</v>
      </c>
      <c r="D111" s="26">
        <v>430</v>
      </c>
      <c r="E111" s="25" t="s">
        <v>741</v>
      </c>
      <c r="F111" s="27" t="s">
        <v>98</v>
      </c>
      <c r="G111" s="27" t="s">
        <v>99</v>
      </c>
      <c r="H111" s="25" t="s">
        <v>768</v>
      </c>
      <c r="I111" s="25" t="s">
        <v>769</v>
      </c>
      <c r="J111" s="25" t="s">
        <v>770</v>
      </c>
      <c r="K111" s="25" t="s">
        <v>771</v>
      </c>
      <c r="L111" s="26" t="s">
        <v>161</v>
      </c>
      <c r="M111" s="26" t="s">
        <v>60</v>
      </c>
      <c r="N111" s="26" t="s">
        <v>61</v>
      </c>
      <c r="O111" s="26" t="s">
        <v>104</v>
      </c>
      <c r="P111" s="25" t="s">
        <v>772</v>
      </c>
      <c r="Q111" s="25" t="s">
        <v>773</v>
      </c>
      <c r="R111" s="26" t="s">
        <v>65</v>
      </c>
      <c r="S111" s="26" t="s">
        <v>184</v>
      </c>
      <c r="T111" s="26" t="s">
        <v>67</v>
      </c>
      <c r="U111" s="28">
        <v>43831</v>
      </c>
      <c r="V111" s="28">
        <v>44196</v>
      </c>
      <c r="W111" s="29">
        <v>99.11504424778761</v>
      </c>
      <c r="X111" s="30">
        <v>2016</v>
      </c>
      <c r="Y111" s="27" t="s">
        <v>774</v>
      </c>
      <c r="Z111" s="32">
        <v>100</v>
      </c>
      <c r="AA111" s="32">
        <v>100</v>
      </c>
      <c r="AB111" s="32">
        <f>((2+9+3+0+4+17)/35)*100</f>
        <v>100</v>
      </c>
      <c r="AC111" s="29">
        <v>0</v>
      </c>
      <c r="AD111" s="27" t="s">
        <v>164</v>
      </c>
      <c r="AE111" s="29">
        <v>100</v>
      </c>
      <c r="AF111" s="26" t="s">
        <v>775</v>
      </c>
      <c r="AG111" s="29">
        <v>100</v>
      </c>
      <c r="AH111" s="29" t="s">
        <v>69</v>
      </c>
      <c r="AI111" s="18" t="s">
        <v>69</v>
      </c>
      <c r="AJ111" s="27" t="s">
        <v>71</v>
      </c>
      <c r="AK111" s="18" t="s">
        <v>69</v>
      </c>
      <c r="AL111" s="18" t="s">
        <v>69</v>
      </c>
      <c r="AM111" s="29">
        <v>100</v>
      </c>
      <c r="AN111" s="18" t="s">
        <v>69</v>
      </c>
      <c r="AO111" s="18" t="s">
        <v>69</v>
      </c>
      <c r="AP111" s="27" t="s">
        <v>71</v>
      </c>
      <c r="AQ111" s="18" t="s">
        <v>69</v>
      </c>
      <c r="AR111" s="18" t="s">
        <v>69</v>
      </c>
      <c r="AS111" s="29">
        <v>100</v>
      </c>
      <c r="AT111" s="15" t="s">
        <v>69</v>
      </c>
      <c r="AU111" s="15" t="s">
        <v>69</v>
      </c>
      <c r="AV111" s="27" t="s">
        <v>71</v>
      </c>
      <c r="AW111" s="15" t="s">
        <v>69</v>
      </c>
      <c r="AX111" s="15" t="s">
        <v>69</v>
      </c>
      <c r="AY111" s="29">
        <v>100</v>
      </c>
      <c r="AZ111" s="15" t="s">
        <v>69</v>
      </c>
      <c r="BA111" s="15" t="s">
        <v>69</v>
      </c>
      <c r="BB111" s="27" t="s">
        <v>71</v>
      </c>
      <c r="BC111" s="15" t="s">
        <v>69</v>
      </c>
      <c r="BD111" s="15" t="s">
        <v>69</v>
      </c>
    </row>
    <row r="112" spans="1:56" s="20" customFormat="1" ht="16.5" customHeight="1">
      <c r="A112" s="24">
        <v>1</v>
      </c>
      <c r="B112" s="25" t="s">
        <v>260</v>
      </c>
      <c r="C112" s="25" t="s">
        <v>535</v>
      </c>
      <c r="D112" s="26">
        <v>430</v>
      </c>
      <c r="E112" s="25" t="s">
        <v>741</v>
      </c>
      <c r="F112" s="27" t="s">
        <v>98</v>
      </c>
      <c r="G112" s="27" t="s">
        <v>99</v>
      </c>
      <c r="H112" s="25" t="s">
        <v>768</v>
      </c>
      <c r="I112" s="25" t="s">
        <v>776</v>
      </c>
      <c r="J112" s="25" t="s">
        <v>777</v>
      </c>
      <c r="K112" s="25" t="s">
        <v>778</v>
      </c>
      <c r="L112" s="26" t="s">
        <v>161</v>
      </c>
      <c r="M112" s="26" t="s">
        <v>60</v>
      </c>
      <c r="N112" s="26" t="s">
        <v>61</v>
      </c>
      <c r="O112" s="26" t="s">
        <v>104</v>
      </c>
      <c r="P112" s="25" t="s">
        <v>772</v>
      </c>
      <c r="Q112" s="25" t="s">
        <v>779</v>
      </c>
      <c r="R112" s="26" t="s">
        <v>65</v>
      </c>
      <c r="S112" s="26" t="s">
        <v>184</v>
      </c>
      <c r="T112" s="26" t="s">
        <v>67</v>
      </c>
      <c r="U112" s="28">
        <v>43831</v>
      </c>
      <c r="V112" s="28">
        <v>44196</v>
      </c>
      <c r="W112" s="29">
        <v>90</v>
      </c>
      <c r="X112" s="30">
        <v>2016</v>
      </c>
      <c r="Y112" s="27" t="s">
        <v>780</v>
      </c>
      <c r="Z112" s="32">
        <v>92</v>
      </c>
      <c r="AA112" s="32">
        <v>92</v>
      </c>
      <c r="AB112" s="32">
        <f>((15+47)/68)*100</f>
        <v>91.17647058823529</v>
      </c>
      <c r="AC112" s="29">
        <v>-0.8951406649616467</v>
      </c>
      <c r="AD112" s="27" t="s">
        <v>164</v>
      </c>
      <c r="AE112" s="29">
        <v>99.10485933503836</v>
      </c>
      <c r="AF112" s="26" t="s">
        <v>781</v>
      </c>
      <c r="AG112" s="29">
        <v>92</v>
      </c>
      <c r="AH112" s="29" t="s">
        <v>69</v>
      </c>
      <c r="AI112" s="18" t="s">
        <v>69</v>
      </c>
      <c r="AJ112" s="27" t="s">
        <v>71</v>
      </c>
      <c r="AK112" s="18" t="s">
        <v>69</v>
      </c>
      <c r="AL112" s="18" t="s">
        <v>69</v>
      </c>
      <c r="AM112" s="29">
        <v>92</v>
      </c>
      <c r="AN112" s="18" t="s">
        <v>69</v>
      </c>
      <c r="AO112" s="18" t="s">
        <v>69</v>
      </c>
      <c r="AP112" s="27" t="s">
        <v>71</v>
      </c>
      <c r="AQ112" s="18" t="s">
        <v>69</v>
      </c>
      <c r="AR112" s="18" t="s">
        <v>69</v>
      </c>
      <c r="AS112" s="29">
        <v>92</v>
      </c>
      <c r="AT112" s="15" t="s">
        <v>69</v>
      </c>
      <c r="AU112" s="15" t="s">
        <v>69</v>
      </c>
      <c r="AV112" s="27" t="s">
        <v>71</v>
      </c>
      <c r="AW112" s="15" t="s">
        <v>69</v>
      </c>
      <c r="AX112" s="15" t="s">
        <v>69</v>
      </c>
      <c r="AY112" s="29">
        <v>92</v>
      </c>
      <c r="AZ112" s="15" t="s">
        <v>69</v>
      </c>
      <c r="BA112" s="15" t="s">
        <v>69</v>
      </c>
      <c r="BB112" s="27" t="s">
        <v>71</v>
      </c>
      <c r="BC112" s="15" t="s">
        <v>69</v>
      </c>
      <c r="BD112" s="15" t="s">
        <v>69</v>
      </c>
    </row>
    <row r="113" spans="1:56" s="20" customFormat="1" ht="16.5" customHeight="1">
      <c r="A113" s="24">
        <v>1</v>
      </c>
      <c r="B113" s="25" t="s">
        <v>260</v>
      </c>
      <c r="C113" s="25" t="s">
        <v>535</v>
      </c>
      <c r="D113" s="26">
        <v>430</v>
      </c>
      <c r="E113" s="25" t="s">
        <v>741</v>
      </c>
      <c r="F113" s="27" t="s">
        <v>98</v>
      </c>
      <c r="G113" s="27" t="s">
        <v>99</v>
      </c>
      <c r="H113" s="25" t="s">
        <v>768</v>
      </c>
      <c r="I113" s="25" t="s">
        <v>782</v>
      </c>
      <c r="J113" s="25" t="s">
        <v>783</v>
      </c>
      <c r="K113" s="25" t="s">
        <v>784</v>
      </c>
      <c r="L113" s="26" t="s">
        <v>161</v>
      </c>
      <c r="M113" s="26" t="s">
        <v>60</v>
      </c>
      <c r="N113" s="26" t="s">
        <v>61</v>
      </c>
      <c r="O113" s="26" t="s">
        <v>104</v>
      </c>
      <c r="P113" s="25" t="s">
        <v>785</v>
      </c>
      <c r="Q113" s="25" t="s">
        <v>779</v>
      </c>
      <c r="R113" s="26" t="s">
        <v>65</v>
      </c>
      <c r="S113" s="26" t="s">
        <v>184</v>
      </c>
      <c r="T113" s="26" t="s">
        <v>67</v>
      </c>
      <c r="U113" s="28">
        <v>43831</v>
      </c>
      <c r="V113" s="28">
        <v>44196</v>
      </c>
      <c r="W113" s="29">
        <v>94</v>
      </c>
      <c r="X113" s="30">
        <v>2016</v>
      </c>
      <c r="Y113" s="27" t="s">
        <v>780</v>
      </c>
      <c r="Z113" s="32">
        <v>95</v>
      </c>
      <c r="AA113" s="32">
        <v>95</v>
      </c>
      <c r="AB113" s="32">
        <f>(278/283)*100</f>
        <v>98.23321554770318</v>
      </c>
      <c r="AC113" s="29">
        <v>3.403384787055974</v>
      </c>
      <c r="AD113" s="27" t="s">
        <v>164</v>
      </c>
      <c r="AE113" s="29">
        <v>103.40338478705597</v>
      </c>
      <c r="AF113" s="26" t="s">
        <v>786</v>
      </c>
      <c r="AG113" s="29">
        <v>95</v>
      </c>
      <c r="AH113" s="29" t="s">
        <v>69</v>
      </c>
      <c r="AI113" s="18" t="s">
        <v>69</v>
      </c>
      <c r="AJ113" s="27" t="s">
        <v>71</v>
      </c>
      <c r="AK113" s="18" t="s">
        <v>69</v>
      </c>
      <c r="AL113" s="18" t="s">
        <v>69</v>
      </c>
      <c r="AM113" s="29">
        <v>95</v>
      </c>
      <c r="AN113" s="18" t="s">
        <v>69</v>
      </c>
      <c r="AO113" s="18" t="s">
        <v>69</v>
      </c>
      <c r="AP113" s="27" t="s">
        <v>71</v>
      </c>
      <c r="AQ113" s="18" t="s">
        <v>69</v>
      </c>
      <c r="AR113" s="18" t="s">
        <v>69</v>
      </c>
      <c r="AS113" s="29">
        <v>95</v>
      </c>
      <c r="AT113" s="15" t="s">
        <v>69</v>
      </c>
      <c r="AU113" s="15" t="s">
        <v>69</v>
      </c>
      <c r="AV113" s="27" t="s">
        <v>71</v>
      </c>
      <c r="AW113" s="15" t="s">
        <v>69</v>
      </c>
      <c r="AX113" s="15" t="s">
        <v>69</v>
      </c>
      <c r="AY113" s="29">
        <v>95</v>
      </c>
      <c r="AZ113" s="15" t="s">
        <v>69</v>
      </c>
      <c r="BA113" s="15" t="s">
        <v>69</v>
      </c>
      <c r="BB113" s="27" t="s">
        <v>71</v>
      </c>
      <c r="BC113" s="15" t="s">
        <v>69</v>
      </c>
      <c r="BD113" s="15" t="s">
        <v>69</v>
      </c>
    </row>
    <row r="114" spans="1:56" s="20" customFormat="1" ht="16.5" customHeight="1">
      <c r="A114" s="15">
        <v>4</v>
      </c>
      <c r="B114" s="16" t="s">
        <v>166</v>
      </c>
      <c r="C114" s="16" t="s">
        <v>167</v>
      </c>
      <c r="D114" s="15">
        <v>180</v>
      </c>
      <c r="E114" s="16" t="s">
        <v>787</v>
      </c>
      <c r="F114" s="16" t="s">
        <v>53</v>
      </c>
      <c r="G114" s="16" t="s">
        <v>54</v>
      </c>
      <c r="H114" s="16" t="s">
        <v>788</v>
      </c>
      <c r="I114" s="16" t="s">
        <v>789</v>
      </c>
      <c r="J114" s="16" t="s">
        <v>790</v>
      </c>
      <c r="K114" s="16" t="s">
        <v>791</v>
      </c>
      <c r="L114" s="15" t="s">
        <v>59</v>
      </c>
      <c r="M114" s="15" t="s">
        <v>173</v>
      </c>
      <c r="N114" s="15" t="s">
        <v>61</v>
      </c>
      <c r="O114" s="15" t="s">
        <v>62</v>
      </c>
      <c r="P114" s="16" t="s">
        <v>792</v>
      </c>
      <c r="Q114" s="16" t="s">
        <v>175</v>
      </c>
      <c r="R114" s="15" t="s">
        <v>65</v>
      </c>
      <c r="S114" s="15" t="s">
        <v>176</v>
      </c>
      <c r="T114" s="15" t="s">
        <v>67</v>
      </c>
      <c r="U114" s="17">
        <v>43831</v>
      </c>
      <c r="V114" s="17">
        <v>44196</v>
      </c>
      <c r="W114" s="18">
        <v>2.62</v>
      </c>
      <c r="X114" s="15">
        <v>2016</v>
      </c>
      <c r="Y114" s="16" t="s">
        <v>177</v>
      </c>
      <c r="Z114" s="21">
        <v>3.6</v>
      </c>
      <c r="AA114" s="21" t="s">
        <v>69</v>
      </c>
      <c r="AB114" s="21" t="s">
        <v>69</v>
      </c>
      <c r="AC114" s="42" t="s">
        <v>70</v>
      </c>
      <c r="AD114" s="42" t="s">
        <v>70</v>
      </c>
      <c r="AE114" s="42" t="s">
        <v>70</v>
      </c>
      <c r="AF114" s="43" t="s">
        <v>69</v>
      </c>
      <c r="AG114" s="15" t="s">
        <v>69</v>
      </c>
      <c r="AH114" s="15" t="s">
        <v>69</v>
      </c>
      <c r="AI114" s="16" t="s">
        <v>70</v>
      </c>
      <c r="AJ114" s="16" t="s">
        <v>70</v>
      </c>
      <c r="AK114" s="16" t="s">
        <v>70</v>
      </c>
      <c r="AL114" s="15" t="s">
        <v>69</v>
      </c>
      <c r="AM114" s="15" t="s">
        <v>69</v>
      </c>
      <c r="AN114" s="15" t="s">
        <v>69</v>
      </c>
      <c r="AO114" s="16" t="s">
        <v>70</v>
      </c>
      <c r="AP114" s="16" t="s">
        <v>70</v>
      </c>
      <c r="AQ114" s="16" t="s">
        <v>70</v>
      </c>
      <c r="AR114" s="15" t="s">
        <v>69</v>
      </c>
      <c r="AS114" s="15" t="s">
        <v>69</v>
      </c>
      <c r="AT114" s="15" t="s">
        <v>69</v>
      </c>
      <c r="AU114" s="16" t="s">
        <v>70</v>
      </c>
      <c r="AV114" s="16" t="s">
        <v>70</v>
      </c>
      <c r="AW114" s="16" t="s">
        <v>70</v>
      </c>
      <c r="AX114" s="15" t="s">
        <v>69</v>
      </c>
      <c r="AY114" s="18">
        <v>3.6</v>
      </c>
      <c r="AZ114" s="15" t="s">
        <v>69</v>
      </c>
      <c r="BA114" s="15" t="s">
        <v>69</v>
      </c>
      <c r="BB114" s="16" t="s">
        <v>71</v>
      </c>
      <c r="BC114" s="15" t="s">
        <v>69</v>
      </c>
      <c r="BD114" s="15" t="s">
        <v>69</v>
      </c>
    </row>
    <row r="115" spans="1:56" s="20" customFormat="1" ht="16.5" customHeight="1">
      <c r="A115" s="15">
        <v>4</v>
      </c>
      <c r="B115" s="16" t="s">
        <v>166</v>
      </c>
      <c r="C115" s="16" t="s">
        <v>167</v>
      </c>
      <c r="D115" s="15">
        <v>180</v>
      </c>
      <c r="E115" s="16" t="s">
        <v>787</v>
      </c>
      <c r="F115" s="16" t="s">
        <v>72</v>
      </c>
      <c r="G115" s="16" t="s">
        <v>73</v>
      </c>
      <c r="H115" s="16" t="s">
        <v>793</v>
      </c>
      <c r="I115" s="16" t="s">
        <v>794</v>
      </c>
      <c r="J115" s="16" t="s">
        <v>795</v>
      </c>
      <c r="K115" s="16" t="s">
        <v>796</v>
      </c>
      <c r="L115" s="15" t="s">
        <v>59</v>
      </c>
      <c r="M115" s="15" t="s">
        <v>60</v>
      </c>
      <c r="N115" s="15" t="s">
        <v>61</v>
      </c>
      <c r="O115" s="15" t="s">
        <v>62</v>
      </c>
      <c r="P115" s="16" t="s">
        <v>797</v>
      </c>
      <c r="Q115" s="16" t="s">
        <v>798</v>
      </c>
      <c r="R115" s="15" t="s">
        <v>65</v>
      </c>
      <c r="S115" s="15" t="s">
        <v>176</v>
      </c>
      <c r="T115" s="15" t="s">
        <v>67</v>
      </c>
      <c r="U115" s="17">
        <v>43831</v>
      </c>
      <c r="V115" s="17">
        <v>44196</v>
      </c>
      <c r="W115" s="18">
        <v>67.3</v>
      </c>
      <c r="X115" s="15">
        <v>2015</v>
      </c>
      <c r="Y115" s="16" t="s">
        <v>799</v>
      </c>
      <c r="Z115" s="21">
        <v>70</v>
      </c>
      <c r="AA115" s="21" t="s">
        <v>69</v>
      </c>
      <c r="AB115" s="21" t="s">
        <v>69</v>
      </c>
      <c r="AC115" s="42" t="s">
        <v>70</v>
      </c>
      <c r="AD115" s="42" t="s">
        <v>70</v>
      </c>
      <c r="AE115" s="42" t="s">
        <v>70</v>
      </c>
      <c r="AF115" s="43" t="s">
        <v>69</v>
      </c>
      <c r="AG115" s="15" t="s">
        <v>69</v>
      </c>
      <c r="AH115" s="15" t="s">
        <v>69</v>
      </c>
      <c r="AI115" s="16" t="s">
        <v>70</v>
      </c>
      <c r="AJ115" s="16" t="s">
        <v>70</v>
      </c>
      <c r="AK115" s="16" t="s">
        <v>70</v>
      </c>
      <c r="AL115" s="15" t="s">
        <v>69</v>
      </c>
      <c r="AM115" s="15" t="s">
        <v>69</v>
      </c>
      <c r="AN115" s="15" t="s">
        <v>69</v>
      </c>
      <c r="AO115" s="16" t="s">
        <v>70</v>
      </c>
      <c r="AP115" s="16" t="s">
        <v>70</v>
      </c>
      <c r="AQ115" s="16" t="s">
        <v>70</v>
      </c>
      <c r="AR115" s="15" t="s">
        <v>69</v>
      </c>
      <c r="AS115" s="15" t="s">
        <v>69</v>
      </c>
      <c r="AT115" s="15" t="s">
        <v>69</v>
      </c>
      <c r="AU115" s="16" t="s">
        <v>70</v>
      </c>
      <c r="AV115" s="16" t="s">
        <v>70</v>
      </c>
      <c r="AW115" s="16" t="s">
        <v>70</v>
      </c>
      <c r="AX115" s="15" t="s">
        <v>69</v>
      </c>
      <c r="AY115" s="18">
        <v>70</v>
      </c>
      <c r="AZ115" s="15" t="s">
        <v>69</v>
      </c>
      <c r="BA115" s="15" t="s">
        <v>69</v>
      </c>
      <c r="BB115" s="16" t="s">
        <v>71</v>
      </c>
      <c r="BC115" s="15" t="s">
        <v>69</v>
      </c>
      <c r="BD115" s="15" t="s">
        <v>69</v>
      </c>
    </row>
    <row r="116" spans="1:56" s="20" customFormat="1" ht="16.5" customHeight="1">
      <c r="A116" s="15">
        <v>4</v>
      </c>
      <c r="B116" s="16" t="s">
        <v>166</v>
      </c>
      <c r="C116" s="16" t="s">
        <v>167</v>
      </c>
      <c r="D116" s="15">
        <v>180</v>
      </c>
      <c r="E116" s="16" t="s">
        <v>787</v>
      </c>
      <c r="F116" s="16" t="s">
        <v>72</v>
      </c>
      <c r="G116" s="16" t="s">
        <v>73</v>
      </c>
      <c r="H116" s="16" t="s">
        <v>793</v>
      </c>
      <c r="I116" s="16" t="s">
        <v>800</v>
      </c>
      <c r="J116" s="16" t="s">
        <v>801</v>
      </c>
      <c r="K116" s="16" t="s">
        <v>802</v>
      </c>
      <c r="L116" s="15" t="s">
        <v>59</v>
      </c>
      <c r="M116" s="15" t="s">
        <v>60</v>
      </c>
      <c r="N116" s="15" t="s">
        <v>61</v>
      </c>
      <c r="O116" s="15" t="s">
        <v>62</v>
      </c>
      <c r="P116" s="16" t="s">
        <v>797</v>
      </c>
      <c r="Q116" s="16" t="s">
        <v>798</v>
      </c>
      <c r="R116" s="15" t="s">
        <v>65</v>
      </c>
      <c r="S116" s="15" t="s">
        <v>176</v>
      </c>
      <c r="T116" s="15" t="s">
        <v>67</v>
      </c>
      <c r="U116" s="17">
        <v>43831</v>
      </c>
      <c r="V116" s="17">
        <v>44196</v>
      </c>
      <c r="W116" s="15" t="s">
        <v>80</v>
      </c>
      <c r="X116" s="15">
        <v>2019</v>
      </c>
      <c r="Y116" s="16" t="s">
        <v>803</v>
      </c>
      <c r="Z116" s="21">
        <v>70</v>
      </c>
      <c r="AA116" s="21" t="s">
        <v>69</v>
      </c>
      <c r="AB116" s="21" t="s">
        <v>69</v>
      </c>
      <c r="AC116" s="42" t="s">
        <v>70</v>
      </c>
      <c r="AD116" s="42" t="s">
        <v>70</v>
      </c>
      <c r="AE116" s="42" t="s">
        <v>70</v>
      </c>
      <c r="AF116" s="43" t="s">
        <v>69</v>
      </c>
      <c r="AG116" s="15" t="s">
        <v>69</v>
      </c>
      <c r="AH116" s="15" t="s">
        <v>69</v>
      </c>
      <c r="AI116" s="16" t="s">
        <v>70</v>
      </c>
      <c r="AJ116" s="16" t="s">
        <v>70</v>
      </c>
      <c r="AK116" s="16" t="s">
        <v>70</v>
      </c>
      <c r="AL116" s="15" t="s">
        <v>69</v>
      </c>
      <c r="AM116" s="15" t="s">
        <v>69</v>
      </c>
      <c r="AN116" s="15" t="s">
        <v>69</v>
      </c>
      <c r="AO116" s="16" t="s">
        <v>70</v>
      </c>
      <c r="AP116" s="16" t="s">
        <v>70</v>
      </c>
      <c r="AQ116" s="16" t="s">
        <v>70</v>
      </c>
      <c r="AR116" s="15" t="s">
        <v>69</v>
      </c>
      <c r="AS116" s="15" t="s">
        <v>69</v>
      </c>
      <c r="AT116" s="15" t="s">
        <v>69</v>
      </c>
      <c r="AU116" s="16" t="s">
        <v>70</v>
      </c>
      <c r="AV116" s="16" t="s">
        <v>70</v>
      </c>
      <c r="AW116" s="16" t="s">
        <v>70</v>
      </c>
      <c r="AX116" s="15" t="s">
        <v>69</v>
      </c>
      <c r="AY116" s="18">
        <v>70</v>
      </c>
      <c r="AZ116" s="15" t="s">
        <v>69</v>
      </c>
      <c r="BA116" s="15" t="s">
        <v>69</v>
      </c>
      <c r="BB116" s="16" t="s">
        <v>71</v>
      </c>
      <c r="BC116" s="15" t="s">
        <v>69</v>
      </c>
      <c r="BD116" s="15" t="s">
        <v>69</v>
      </c>
    </row>
    <row r="117" spans="1:56" s="20" customFormat="1" ht="16.5" customHeight="1">
      <c r="A117" s="15">
        <v>4</v>
      </c>
      <c r="B117" s="16" t="s">
        <v>166</v>
      </c>
      <c r="C117" s="16" t="s">
        <v>167</v>
      </c>
      <c r="D117" s="15">
        <v>180</v>
      </c>
      <c r="E117" s="16" t="s">
        <v>787</v>
      </c>
      <c r="F117" s="16" t="s">
        <v>82</v>
      </c>
      <c r="G117" s="16" t="s">
        <v>83</v>
      </c>
      <c r="H117" s="16" t="s">
        <v>804</v>
      </c>
      <c r="I117" s="16" t="s">
        <v>805</v>
      </c>
      <c r="J117" s="16" t="s">
        <v>806</v>
      </c>
      <c r="K117" s="16" t="s">
        <v>807</v>
      </c>
      <c r="L117" s="15" t="s">
        <v>59</v>
      </c>
      <c r="M117" s="15" t="s">
        <v>808</v>
      </c>
      <c r="N117" s="15" t="s">
        <v>455</v>
      </c>
      <c r="O117" s="15" t="s">
        <v>62</v>
      </c>
      <c r="P117" s="16" t="s">
        <v>809</v>
      </c>
      <c r="Q117" s="16" t="s">
        <v>810</v>
      </c>
      <c r="R117" s="15" t="s">
        <v>811</v>
      </c>
      <c r="S117" s="15" t="s">
        <v>176</v>
      </c>
      <c r="T117" s="15" t="s">
        <v>67</v>
      </c>
      <c r="U117" s="17">
        <v>43831</v>
      </c>
      <c r="V117" s="17">
        <v>44196</v>
      </c>
      <c r="W117" s="18">
        <v>10</v>
      </c>
      <c r="X117" s="15">
        <v>2017</v>
      </c>
      <c r="Y117" s="16" t="s">
        <v>812</v>
      </c>
      <c r="Z117" s="21">
        <v>23</v>
      </c>
      <c r="AA117" s="21" t="s">
        <v>69</v>
      </c>
      <c r="AB117" s="21" t="s">
        <v>69</v>
      </c>
      <c r="AC117" s="42" t="s">
        <v>70</v>
      </c>
      <c r="AD117" s="42" t="s">
        <v>70</v>
      </c>
      <c r="AE117" s="42" t="s">
        <v>70</v>
      </c>
      <c r="AF117" s="43" t="s">
        <v>69</v>
      </c>
      <c r="AG117" s="15" t="s">
        <v>69</v>
      </c>
      <c r="AH117" s="15" t="s">
        <v>69</v>
      </c>
      <c r="AI117" s="16" t="s">
        <v>70</v>
      </c>
      <c r="AJ117" s="16" t="s">
        <v>70</v>
      </c>
      <c r="AK117" s="16" t="s">
        <v>70</v>
      </c>
      <c r="AL117" s="15" t="s">
        <v>69</v>
      </c>
      <c r="AM117" s="15" t="s">
        <v>69</v>
      </c>
      <c r="AN117" s="15" t="s">
        <v>69</v>
      </c>
      <c r="AO117" s="16" t="s">
        <v>70</v>
      </c>
      <c r="AP117" s="16" t="s">
        <v>70</v>
      </c>
      <c r="AQ117" s="16" t="s">
        <v>70</v>
      </c>
      <c r="AR117" s="15" t="s">
        <v>69</v>
      </c>
      <c r="AS117" s="15" t="s">
        <v>69</v>
      </c>
      <c r="AT117" s="15" t="s">
        <v>69</v>
      </c>
      <c r="AU117" s="16" t="s">
        <v>70</v>
      </c>
      <c r="AV117" s="16" t="s">
        <v>70</v>
      </c>
      <c r="AW117" s="16" t="s">
        <v>70</v>
      </c>
      <c r="AX117" s="15" t="s">
        <v>69</v>
      </c>
      <c r="AY117" s="18">
        <v>23</v>
      </c>
      <c r="AZ117" s="15" t="s">
        <v>69</v>
      </c>
      <c r="BA117" s="15" t="s">
        <v>69</v>
      </c>
      <c r="BB117" s="16" t="s">
        <v>71</v>
      </c>
      <c r="BC117" s="15" t="s">
        <v>69</v>
      </c>
      <c r="BD117" s="15" t="s">
        <v>69</v>
      </c>
    </row>
    <row r="118" spans="1:56" s="20" customFormat="1" ht="16.5" customHeight="1">
      <c r="A118" s="15">
        <v>4</v>
      </c>
      <c r="B118" s="16" t="s">
        <v>166</v>
      </c>
      <c r="C118" s="16" t="s">
        <v>167</v>
      </c>
      <c r="D118" s="15">
        <v>180</v>
      </c>
      <c r="E118" s="16" t="s">
        <v>787</v>
      </c>
      <c r="F118" s="16" t="s">
        <v>91</v>
      </c>
      <c r="G118" s="16" t="s">
        <v>83</v>
      </c>
      <c r="H118" s="16" t="s">
        <v>813</v>
      </c>
      <c r="I118" s="16" t="s">
        <v>814</v>
      </c>
      <c r="J118" s="16" t="s">
        <v>815</v>
      </c>
      <c r="K118" s="16" t="s">
        <v>816</v>
      </c>
      <c r="L118" s="15" t="s">
        <v>88</v>
      </c>
      <c r="M118" s="15" t="s">
        <v>60</v>
      </c>
      <c r="N118" s="15" t="s">
        <v>61</v>
      </c>
      <c r="O118" s="15" t="s">
        <v>104</v>
      </c>
      <c r="P118" s="16" t="s">
        <v>817</v>
      </c>
      <c r="Q118" s="16" t="s">
        <v>818</v>
      </c>
      <c r="R118" s="15" t="s">
        <v>65</v>
      </c>
      <c r="S118" s="15" t="s">
        <v>176</v>
      </c>
      <c r="T118" s="15" t="s">
        <v>67</v>
      </c>
      <c r="U118" s="17">
        <v>43831</v>
      </c>
      <c r="V118" s="17">
        <v>44196</v>
      </c>
      <c r="W118" s="18">
        <v>20</v>
      </c>
      <c r="X118" s="15">
        <v>2016</v>
      </c>
      <c r="Y118" s="22">
        <v>0</v>
      </c>
      <c r="Z118" s="21">
        <v>100</v>
      </c>
      <c r="AA118" s="21" t="s">
        <v>69</v>
      </c>
      <c r="AB118" s="21" t="s">
        <v>69</v>
      </c>
      <c r="AC118" s="42" t="s">
        <v>70</v>
      </c>
      <c r="AD118" s="42" t="s">
        <v>70</v>
      </c>
      <c r="AE118" s="42" t="s">
        <v>70</v>
      </c>
      <c r="AF118" s="43" t="s">
        <v>69</v>
      </c>
      <c r="AG118" s="18">
        <v>50</v>
      </c>
      <c r="AH118" s="18" t="s">
        <v>69</v>
      </c>
      <c r="AI118" s="18" t="s">
        <v>69</v>
      </c>
      <c r="AJ118" s="16" t="s">
        <v>71</v>
      </c>
      <c r="AK118" s="18" t="s">
        <v>69</v>
      </c>
      <c r="AL118" s="18" t="s">
        <v>69</v>
      </c>
      <c r="AM118" s="15" t="s">
        <v>69</v>
      </c>
      <c r="AN118" s="15" t="s">
        <v>69</v>
      </c>
      <c r="AO118" s="16" t="s">
        <v>70</v>
      </c>
      <c r="AP118" s="16" t="s">
        <v>70</v>
      </c>
      <c r="AQ118" s="16" t="s">
        <v>70</v>
      </c>
      <c r="AR118" s="15" t="s">
        <v>69</v>
      </c>
      <c r="AS118" s="18">
        <v>100</v>
      </c>
      <c r="AT118" s="15" t="s">
        <v>69</v>
      </c>
      <c r="AU118" s="15" t="s">
        <v>69</v>
      </c>
      <c r="AV118" s="16" t="s">
        <v>71</v>
      </c>
      <c r="AW118" s="15" t="s">
        <v>69</v>
      </c>
      <c r="AX118" s="15" t="s">
        <v>69</v>
      </c>
      <c r="AY118" s="18">
        <v>100</v>
      </c>
      <c r="AZ118" s="15" t="s">
        <v>69</v>
      </c>
      <c r="BA118" s="15" t="s">
        <v>69</v>
      </c>
      <c r="BB118" s="16" t="s">
        <v>71</v>
      </c>
      <c r="BC118" s="15" t="s">
        <v>69</v>
      </c>
      <c r="BD118" s="15" t="s">
        <v>69</v>
      </c>
    </row>
    <row r="119" spans="1:56" s="20" customFormat="1" ht="16.5" customHeight="1">
      <c r="A119" s="15">
        <v>4</v>
      </c>
      <c r="B119" s="16" t="s">
        <v>166</v>
      </c>
      <c r="C119" s="16" t="s">
        <v>167</v>
      </c>
      <c r="D119" s="15">
        <v>180</v>
      </c>
      <c r="E119" s="16" t="s">
        <v>787</v>
      </c>
      <c r="F119" s="16" t="s">
        <v>98</v>
      </c>
      <c r="G119" s="16" t="s">
        <v>99</v>
      </c>
      <c r="H119" s="16" t="s">
        <v>819</v>
      </c>
      <c r="I119" s="16" t="s">
        <v>820</v>
      </c>
      <c r="J119" s="16" t="s">
        <v>821</v>
      </c>
      <c r="K119" s="16" t="s">
        <v>822</v>
      </c>
      <c r="L119" s="15" t="s">
        <v>59</v>
      </c>
      <c r="M119" s="15" t="s">
        <v>60</v>
      </c>
      <c r="N119" s="15" t="s">
        <v>61</v>
      </c>
      <c r="O119" s="15" t="s">
        <v>104</v>
      </c>
      <c r="P119" s="16" t="s">
        <v>823</v>
      </c>
      <c r="Q119" s="16" t="s">
        <v>824</v>
      </c>
      <c r="R119" s="15" t="s">
        <v>65</v>
      </c>
      <c r="S119" s="15" t="s">
        <v>176</v>
      </c>
      <c r="T119" s="15" t="s">
        <v>67</v>
      </c>
      <c r="U119" s="17">
        <v>43831</v>
      </c>
      <c r="V119" s="17">
        <v>44196</v>
      </c>
      <c r="W119" s="18">
        <v>10</v>
      </c>
      <c r="X119" s="15">
        <v>2015</v>
      </c>
      <c r="Y119" s="22">
        <v>0</v>
      </c>
      <c r="Z119" s="21">
        <v>96</v>
      </c>
      <c r="AA119" s="21" t="s">
        <v>69</v>
      </c>
      <c r="AB119" s="21" t="s">
        <v>69</v>
      </c>
      <c r="AC119" s="42" t="s">
        <v>70</v>
      </c>
      <c r="AD119" s="42" t="s">
        <v>70</v>
      </c>
      <c r="AE119" s="42" t="s">
        <v>70</v>
      </c>
      <c r="AF119" s="43" t="s">
        <v>69</v>
      </c>
      <c r="AG119" s="15" t="s">
        <v>69</v>
      </c>
      <c r="AH119" s="15" t="s">
        <v>69</v>
      </c>
      <c r="AI119" s="16" t="s">
        <v>70</v>
      </c>
      <c r="AJ119" s="16" t="s">
        <v>70</v>
      </c>
      <c r="AK119" s="16" t="s">
        <v>70</v>
      </c>
      <c r="AL119" s="15" t="s">
        <v>69</v>
      </c>
      <c r="AM119" s="15" t="s">
        <v>69</v>
      </c>
      <c r="AN119" s="15" t="s">
        <v>69</v>
      </c>
      <c r="AO119" s="16" t="s">
        <v>70</v>
      </c>
      <c r="AP119" s="16" t="s">
        <v>70</v>
      </c>
      <c r="AQ119" s="16" t="s">
        <v>70</v>
      </c>
      <c r="AR119" s="15" t="s">
        <v>69</v>
      </c>
      <c r="AS119" s="15" t="s">
        <v>69</v>
      </c>
      <c r="AT119" s="15" t="s">
        <v>69</v>
      </c>
      <c r="AU119" s="16" t="s">
        <v>70</v>
      </c>
      <c r="AV119" s="16" t="s">
        <v>70</v>
      </c>
      <c r="AW119" s="16" t="s">
        <v>70</v>
      </c>
      <c r="AX119" s="15" t="s">
        <v>69</v>
      </c>
      <c r="AY119" s="18">
        <v>96</v>
      </c>
      <c r="AZ119" s="15" t="s">
        <v>69</v>
      </c>
      <c r="BA119" s="15" t="s">
        <v>69</v>
      </c>
      <c r="BB119" s="16" t="s">
        <v>71</v>
      </c>
      <c r="BC119" s="15" t="s">
        <v>69</v>
      </c>
      <c r="BD119" s="15" t="s">
        <v>69</v>
      </c>
    </row>
    <row r="120" spans="1:56" s="20" customFormat="1" ht="16.5" customHeight="1">
      <c r="A120" s="15">
        <v>4</v>
      </c>
      <c r="B120" s="16" t="s">
        <v>166</v>
      </c>
      <c r="C120" s="16" t="s">
        <v>167</v>
      </c>
      <c r="D120" s="15">
        <v>180</v>
      </c>
      <c r="E120" s="16" t="s">
        <v>787</v>
      </c>
      <c r="F120" s="16" t="s">
        <v>107</v>
      </c>
      <c r="G120" s="16" t="s">
        <v>99</v>
      </c>
      <c r="H120" s="16" t="s">
        <v>825</v>
      </c>
      <c r="I120" s="16" t="s">
        <v>826</v>
      </c>
      <c r="J120" s="16" t="s">
        <v>827</v>
      </c>
      <c r="K120" s="16" t="s">
        <v>828</v>
      </c>
      <c r="L120" s="15" t="s">
        <v>161</v>
      </c>
      <c r="M120" s="15" t="s">
        <v>60</v>
      </c>
      <c r="N120" s="15" t="s">
        <v>61</v>
      </c>
      <c r="O120" s="15" t="s">
        <v>104</v>
      </c>
      <c r="P120" s="16" t="s">
        <v>829</v>
      </c>
      <c r="Q120" s="16" t="s">
        <v>830</v>
      </c>
      <c r="R120" s="15" t="s">
        <v>65</v>
      </c>
      <c r="S120" s="15" t="s">
        <v>176</v>
      </c>
      <c r="T120" s="15" t="s">
        <v>67</v>
      </c>
      <c r="U120" s="17">
        <v>43831</v>
      </c>
      <c r="V120" s="17">
        <v>44196</v>
      </c>
      <c r="W120" s="18">
        <v>100</v>
      </c>
      <c r="X120" s="15">
        <v>2016</v>
      </c>
      <c r="Y120" s="22">
        <v>0</v>
      </c>
      <c r="Z120" s="23">
        <v>100</v>
      </c>
      <c r="AA120" s="23">
        <v>35</v>
      </c>
      <c r="AB120" s="23">
        <f>(14/39)*100</f>
        <v>35.8974358974359</v>
      </c>
      <c r="AC120" s="44">
        <v>2.564102564102555</v>
      </c>
      <c r="AD120" s="42" t="s">
        <v>164</v>
      </c>
      <c r="AE120" s="44">
        <v>35.8974358974359</v>
      </c>
      <c r="AF120" s="42" t="s">
        <v>831</v>
      </c>
      <c r="AG120" s="18">
        <v>65</v>
      </c>
      <c r="AH120" s="18" t="s">
        <v>69</v>
      </c>
      <c r="AI120" s="18" t="s">
        <v>69</v>
      </c>
      <c r="AJ120" s="16" t="s">
        <v>71</v>
      </c>
      <c r="AK120" s="18" t="s">
        <v>69</v>
      </c>
      <c r="AL120" s="18" t="s">
        <v>69</v>
      </c>
      <c r="AM120" s="18">
        <v>80</v>
      </c>
      <c r="AN120" s="18" t="s">
        <v>69</v>
      </c>
      <c r="AO120" s="18" t="s">
        <v>69</v>
      </c>
      <c r="AP120" s="16" t="s">
        <v>71</v>
      </c>
      <c r="AQ120" s="18" t="s">
        <v>69</v>
      </c>
      <c r="AR120" s="18" t="s">
        <v>69</v>
      </c>
      <c r="AS120" s="18">
        <v>100</v>
      </c>
      <c r="AT120" s="15" t="s">
        <v>69</v>
      </c>
      <c r="AU120" s="15" t="s">
        <v>69</v>
      </c>
      <c r="AV120" s="16" t="s">
        <v>71</v>
      </c>
      <c r="AW120" s="15" t="s">
        <v>69</v>
      </c>
      <c r="AX120" s="15" t="s">
        <v>69</v>
      </c>
      <c r="AY120" s="18">
        <v>100</v>
      </c>
      <c r="AZ120" s="15" t="s">
        <v>69</v>
      </c>
      <c r="BA120" s="15" t="s">
        <v>69</v>
      </c>
      <c r="BB120" s="16" t="s">
        <v>71</v>
      </c>
      <c r="BC120" s="15" t="s">
        <v>69</v>
      </c>
      <c r="BD120" s="15" t="s">
        <v>69</v>
      </c>
    </row>
    <row r="121" spans="1:56" s="20" customFormat="1" ht="16.5" customHeight="1">
      <c r="A121" s="15">
        <v>4</v>
      </c>
      <c r="B121" s="16" t="s">
        <v>166</v>
      </c>
      <c r="C121" s="16" t="s">
        <v>167</v>
      </c>
      <c r="D121" s="15">
        <v>180</v>
      </c>
      <c r="E121" s="16" t="s">
        <v>787</v>
      </c>
      <c r="F121" s="16" t="s">
        <v>114</v>
      </c>
      <c r="G121" s="16" t="s">
        <v>99</v>
      </c>
      <c r="H121" s="16" t="s">
        <v>832</v>
      </c>
      <c r="I121" s="16" t="s">
        <v>833</v>
      </c>
      <c r="J121" s="16" t="s">
        <v>834</v>
      </c>
      <c r="K121" s="16" t="s">
        <v>835</v>
      </c>
      <c r="L121" s="15" t="s">
        <v>59</v>
      </c>
      <c r="M121" s="15" t="s">
        <v>60</v>
      </c>
      <c r="N121" s="15" t="s">
        <v>61</v>
      </c>
      <c r="O121" s="15" t="s">
        <v>836</v>
      </c>
      <c r="P121" s="16" t="s">
        <v>837</v>
      </c>
      <c r="Q121" s="16" t="s">
        <v>838</v>
      </c>
      <c r="R121" s="15" t="s">
        <v>65</v>
      </c>
      <c r="S121" s="15" t="s">
        <v>176</v>
      </c>
      <c r="T121" s="15" t="s">
        <v>67</v>
      </c>
      <c r="U121" s="17">
        <v>43831</v>
      </c>
      <c r="V121" s="17">
        <v>44196</v>
      </c>
      <c r="W121" s="18">
        <v>85</v>
      </c>
      <c r="X121" s="15">
        <v>2016</v>
      </c>
      <c r="Y121" s="22">
        <v>0</v>
      </c>
      <c r="Z121" s="21">
        <v>95</v>
      </c>
      <c r="AA121" s="21" t="s">
        <v>69</v>
      </c>
      <c r="AB121" s="21" t="s">
        <v>69</v>
      </c>
      <c r="AC121" s="42" t="s">
        <v>70</v>
      </c>
      <c r="AD121" s="42" t="s">
        <v>70</v>
      </c>
      <c r="AE121" s="42" t="s">
        <v>70</v>
      </c>
      <c r="AF121" s="43" t="s">
        <v>69</v>
      </c>
      <c r="AG121" s="15" t="s">
        <v>69</v>
      </c>
      <c r="AH121" s="15" t="s">
        <v>69</v>
      </c>
      <c r="AI121" s="16" t="s">
        <v>70</v>
      </c>
      <c r="AJ121" s="16" t="s">
        <v>70</v>
      </c>
      <c r="AK121" s="16" t="s">
        <v>70</v>
      </c>
      <c r="AL121" s="15" t="s">
        <v>69</v>
      </c>
      <c r="AM121" s="15" t="s">
        <v>69</v>
      </c>
      <c r="AN121" s="15" t="s">
        <v>69</v>
      </c>
      <c r="AO121" s="16" t="s">
        <v>70</v>
      </c>
      <c r="AP121" s="16" t="s">
        <v>70</v>
      </c>
      <c r="AQ121" s="16" t="s">
        <v>70</v>
      </c>
      <c r="AR121" s="15" t="s">
        <v>69</v>
      </c>
      <c r="AS121" s="15" t="s">
        <v>69</v>
      </c>
      <c r="AT121" s="15" t="s">
        <v>69</v>
      </c>
      <c r="AU121" s="16" t="s">
        <v>70</v>
      </c>
      <c r="AV121" s="16" t="s">
        <v>70</v>
      </c>
      <c r="AW121" s="16" t="s">
        <v>70</v>
      </c>
      <c r="AX121" s="15" t="s">
        <v>69</v>
      </c>
      <c r="AY121" s="18">
        <v>95</v>
      </c>
      <c r="AZ121" s="15" t="s">
        <v>69</v>
      </c>
      <c r="BA121" s="15" t="s">
        <v>69</v>
      </c>
      <c r="BB121" s="16" t="s">
        <v>71</v>
      </c>
      <c r="BC121" s="15" t="s">
        <v>69</v>
      </c>
      <c r="BD121" s="15" t="s">
        <v>69</v>
      </c>
    </row>
    <row r="122" spans="1:56" s="20" customFormat="1" ht="16.5" customHeight="1">
      <c r="A122" s="15">
        <v>4</v>
      </c>
      <c r="B122" s="16" t="s">
        <v>166</v>
      </c>
      <c r="C122" s="16" t="s">
        <v>167</v>
      </c>
      <c r="D122" s="15">
        <v>180</v>
      </c>
      <c r="E122" s="16" t="s">
        <v>787</v>
      </c>
      <c r="F122" s="16" t="s">
        <v>121</v>
      </c>
      <c r="G122" s="16" t="s">
        <v>99</v>
      </c>
      <c r="H122" s="16" t="s">
        <v>839</v>
      </c>
      <c r="I122" s="16" t="s">
        <v>840</v>
      </c>
      <c r="J122" s="16" t="s">
        <v>841</v>
      </c>
      <c r="K122" s="16" t="s">
        <v>842</v>
      </c>
      <c r="L122" s="15" t="s">
        <v>161</v>
      </c>
      <c r="M122" s="15" t="s">
        <v>60</v>
      </c>
      <c r="N122" s="15" t="s">
        <v>61</v>
      </c>
      <c r="O122" s="15" t="s">
        <v>104</v>
      </c>
      <c r="P122" s="16" t="s">
        <v>843</v>
      </c>
      <c r="Q122" s="16" t="s">
        <v>844</v>
      </c>
      <c r="R122" s="15" t="s">
        <v>65</v>
      </c>
      <c r="S122" s="15" t="s">
        <v>184</v>
      </c>
      <c r="T122" s="15" t="s">
        <v>67</v>
      </c>
      <c r="U122" s="17">
        <v>43831</v>
      </c>
      <c r="V122" s="17">
        <v>44196</v>
      </c>
      <c r="W122" s="18">
        <v>100</v>
      </c>
      <c r="X122" s="15">
        <v>2016</v>
      </c>
      <c r="Y122" s="22">
        <v>0</v>
      </c>
      <c r="Z122" s="23">
        <v>100</v>
      </c>
      <c r="AA122" s="23">
        <v>100</v>
      </c>
      <c r="AB122" s="23">
        <f>(8/8)*100</f>
        <v>100</v>
      </c>
      <c r="AC122" s="44">
        <v>0</v>
      </c>
      <c r="AD122" s="42" t="s">
        <v>164</v>
      </c>
      <c r="AE122" s="44">
        <v>100</v>
      </c>
      <c r="AF122" s="42" t="s">
        <v>845</v>
      </c>
      <c r="AG122" s="18">
        <v>100</v>
      </c>
      <c r="AH122" s="18" t="s">
        <v>69</v>
      </c>
      <c r="AI122" s="18" t="s">
        <v>69</v>
      </c>
      <c r="AJ122" s="16" t="s">
        <v>71</v>
      </c>
      <c r="AK122" s="18" t="s">
        <v>69</v>
      </c>
      <c r="AL122" s="18" t="s">
        <v>69</v>
      </c>
      <c r="AM122" s="18">
        <v>100</v>
      </c>
      <c r="AN122" s="18" t="s">
        <v>69</v>
      </c>
      <c r="AO122" s="18" t="s">
        <v>69</v>
      </c>
      <c r="AP122" s="16" t="s">
        <v>71</v>
      </c>
      <c r="AQ122" s="18" t="s">
        <v>69</v>
      </c>
      <c r="AR122" s="18" t="s">
        <v>69</v>
      </c>
      <c r="AS122" s="18">
        <v>100</v>
      </c>
      <c r="AT122" s="15" t="s">
        <v>69</v>
      </c>
      <c r="AU122" s="15" t="s">
        <v>69</v>
      </c>
      <c r="AV122" s="16" t="s">
        <v>71</v>
      </c>
      <c r="AW122" s="15" t="s">
        <v>69</v>
      </c>
      <c r="AX122" s="15" t="s">
        <v>69</v>
      </c>
      <c r="AY122" s="18">
        <v>100</v>
      </c>
      <c r="AZ122" s="15" t="s">
        <v>69</v>
      </c>
      <c r="BA122" s="15" t="s">
        <v>69</v>
      </c>
      <c r="BB122" s="16" t="s">
        <v>71</v>
      </c>
      <c r="BC122" s="15" t="s">
        <v>69</v>
      </c>
      <c r="BD122" s="15" t="s">
        <v>69</v>
      </c>
    </row>
    <row r="123" spans="1:56" s="20" customFormat="1" ht="16.5" customHeight="1">
      <c r="A123" s="15">
        <v>4</v>
      </c>
      <c r="B123" s="16" t="s">
        <v>166</v>
      </c>
      <c r="C123" s="16" t="s">
        <v>167</v>
      </c>
      <c r="D123" s="15">
        <v>180</v>
      </c>
      <c r="E123" s="16" t="s">
        <v>787</v>
      </c>
      <c r="F123" s="16" t="s">
        <v>128</v>
      </c>
      <c r="G123" s="16" t="s">
        <v>99</v>
      </c>
      <c r="H123" s="16" t="s">
        <v>846</v>
      </c>
      <c r="I123" s="16" t="s">
        <v>847</v>
      </c>
      <c r="J123" s="16" t="s">
        <v>848</v>
      </c>
      <c r="K123" s="16" t="s">
        <v>849</v>
      </c>
      <c r="L123" s="15" t="s">
        <v>59</v>
      </c>
      <c r="M123" s="15" t="s">
        <v>746</v>
      </c>
      <c r="N123" s="15" t="s">
        <v>61</v>
      </c>
      <c r="O123" s="15" t="s">
        <v>104</v>
      </c>
      <c r="P123" s="16" t="s">
        <v>850</v>
      </c>
      <c r="Q123" s="16" t="s">
        <v>851</v>
      </c>
      <c r="R123" s="15" t="s">
        <v>65</v>
      </c>
      <c r="S123" s="15" t="s">
        <v>176</v>
      </c>
      <c r="T123" s="15" t="s">
        <v>221</v>
      </c>
      <c r="U123" s="17">
        <v>43831</v>
      </c>
      <c r="V123" s="17">
        <v>44196</v>
      </c>
      <c r="W123" s="18">
        <v>8</v>
      </c>
      <c r="X123" s="15">
        <v>2016</v>
      </c>
      <c r="Y123" s="22">
        <v>0</v>
      </c>
      <c r="Z123" s="21">
        <v>5</v>
      </c>
      <c r="AA123" s="21" t="s">
        <v>69</v>
      </c>
      <c r="AB123" s="21" t="s">
        <v>69</v>
      </c>
      <c r="AC123" s="42" t="s">
        <v>70</v>
      </c>
      <c r="AD123" s="42" t="s">
        <v>70</v>
      </c>
      <c r="AE123" s="42" t="s">
        <v>70</v>
      </c>
      <c r="AF123" s="43" t="s">
        <v>69</v>
      </c>
      <c r="AG123" s="15" t="s">
        <v>69</v>
      </c>
      <c r="AH123" s="15" t="s">
        <v>69</v>
      </c>
      <c r="AI123" s="16" t="s">
        <v>70</v>
      </c>
      <c r="AJ123" s="16" t="s">
        <v>70</v>
      </c>
      <c r="AK123" s="16" t="s">
        <v>70</v>
      </c>
      <c r="AL123" s="15" t="s">
        <v>69</v>
      </c>
      <c r="AM123" s="15" t="s">
        <v>69</v>
      </c>
      <c r="AN123" s="15" t="s">
        <v>69</v>
      </c>
      <c r="AO123" s="16" t="s">
        <v>70</v>
      </c>
      <c r="AP123" s="16" t="s">
        <v>70</v>
      </c>
      <c r="AQ123" s="16" t="s">
        <v>70</v>
      </c>
      <c r="AR123" s="15" t="s">
        <v>69</v>
      </c>
      <c r="AS123" s="15" t="s">
        <v>69</v>
      </c>
      <c r="AT123" s="15" t="s">
        <v>69</v>
      </c>
      <c r="AU123" s="16" t="s">
        <v>70</v>
      </c>
      <c r="AV123" s="16" t="s">
        <v>70</v>
      </c>
      <c r="AW123" s="16" t="s">
        <v>70</v>
      </c>
      <c r="AX123" s="15" t="s">
        <v>69</v>
      </c>
      <c r="AY123" s="18">
        <v>5</v>
      </c>
      <c r="AZ123" s="15" t="s">
        <v>69</v>
      </c>
      <c r="BA123" s="15" t="s">
        <v>69</v>
      </c>
      <c r="BB123" s="16" t="s">
        <v>71</v>
      </c>
      <c r="BC123" s="15" t="s">
        <v>69</v>
      </c>
      <c r="BD123" s="15" t="s">
        <v>69</v>
      </c>
    </row>
    <row r="124" spans="1:56" s="20" customFormat="1" ht="16.5" customHeight="1">
      <c r="A124" s="15">
        <v>4</v>
      </c>
      <c r="B124" s="16" t="s">
        <v>166</v>
      </c>
      <c r="C124" s="16" t="s">
        <v>167</v>
      </c>
      <c r="D124" s="15">
        <v>180</v>
      </c>
      <c r="E124" s="16" t="s">
        <v>787</v>
      </c>
      <c r="F124" s="16" t="s">
        <v>340</v>
      </c>
      <c r="G124" s="16" t="s">
        <v>99</v>
      </c>
      <c r="H124" s="16" t="s">
        <v>852</v>
      </c>
      <c r="I124" s="16" t="s">
        <v>853</v>
      </c>
      <c r="J124" s="16" t="s">
        <v>854</v>
      </c>
      <c r="K124" s="16" t="s">
        <v>855</v>
      </c>
      <c r="L124" s="15" t="s">
        <v>59</v>
      </c>
      <c r="M124" s="15" t="s">
        <v>60</v>
      </c>
      <c r="N124" s="15" t="s">
        <v>61</v>
      </c>
      <c r="O124" s="15" t="s">
        <v>104</v>
      </c>
      <c r="P124" s="16" t="s">
        <v>856</v>
      </c>
      <c r="Q124" s="16" t="s">
        <v>857</v>
      </c>
      <c r="R124" s="15" t="s">
        <v>65</v>
      </c>
      <c r="S124" s="15" t="s">
        <v>176</v>
      </c>
      <c r="T124" s="15" t="s">
        <v>221</v>
      </c>
      <c r="U124" s="17">
        <v>43831</v>
      </c>
      <c r="V124" s="17">
        <v>44196</v>
      </c>
      <c r="W124" s="18">
        <v>25.97</v>
      </c>
      <c r="X124" s="15">
        <v>2016</v>
      </c>
      <c r="Y124" s="22">
        <v>0</v>
      </c>
      <c r="Z124" s="21">
        <v>7</v>
      </c>
      <c r="AA124" s="21" t="s">
        <v>69</v>
      </c>
      <c r="AB124" s="21" t="s">
        <v>69</v>
      </c>
      <c r="AC124" s="42" t="s">
        <v>70</v>
      </c>
      <c r="AD124" s="42" t="s">
        <v>70</v>
      </c>
      <c r="AE124" s="42" t="s">
        <v>70</v>
      </c>
      <c r="AF124" s="43" t="s">
        <v>69</v>
      </c>
      <c r="AG124" s="15" t="s">
        <v>69</v>
      </c>
      <c r="AH124" s="15" t="s">
        <v>69</v>
      </c>
      <c r="AI124" s="16" t="s">
        <v>70</v>
      </c>
      <c r="AJ124" s="16" t="s">
        <v>70</v>
      </c>
      <c r="AK124" s="16" t="s">
        <v>70</v>
      </c>
      <c r="AL124" s="15" t="s">
        <v>69</v>
      </c>
      <c r="AM124" s="15" t="s">
        <v>69</v>
      </c>
      <c r="AN124" s="15" t="s">
        <v>69</v>
      </c>
      <c r="AO124" s="16" t="s">
        <v>70</v>
      </c>
      <c r="AP124" s="16" t="s">
        <v>70</v>
      </c>
      <c r="AQ124" s="16" t="s">
        <v>70</v>
      </c>
      <c r="AR124" s="15" t="s">
        <v>69</v>
      </c>
      <c r="AS124" s="15" t="s">
        <v>69</v>
      </c>
      <c r="AT124" s="15" t="s">
        <v>69</v>
      </c>
      <c r="AU124" s="16" t="s">
        <v>70</v>
      </c>
      <c r="AV124" s="16" t="s">
        <v>70</v>
      </c>
      <c r="AW124" s="16" t="s">
        <v>70</v>
      </c>
      <c r="AX124" s="15" t="s">
        <v>69</v>
      </c>
      <c r="AY124" s="18">
        <v>7</v>
      </c>
      <c r="AZ124" s="15" t="s">
        <v>69</v>
      </c>
      <c r="BA124" s="15" t="s">
        <v>69</v>
      </c>
      <c r="BB124" s="16" t="s">
        <v>71</v>
      </c>
      <c r="BC124" s="15" t="s">
        <v>69</v>
      </c>
      <c r="BD124" s="15" t="s">
        <v>69</v>
      </c>
    </row>
    <row r="125" spans="1:56" s="20" customFormat="1" ht="16.5" customHeight="1">
      <c r="A125" s="15">
        <v>4</v>
      </c>
      <c r="B125" s="16" t="s">
        <v>166</v>
      </c>
      <c r="C125" s="16" t="s">
        <v>167</v>
      </c>
      <c r="D125" s="15">
        <v>180</v>
      </c>
      <c r="E125" s="16" t="s">
        <v>787</v>
      </c>
      <c r="F125" s="16" t="s">
        <v>142</v>
      </c>
      <c r="G125" s="16" t="s">
        <v>99</v>
      </c>
      <c r="H125" s="16" t="s">
        <v>858</v>
      </c>
      <c r="I125" s="16" t="s">
        <v>859</v>
      </c>
      <c r="J125" s="16" t="s">
        <v>860</v>
      </c>
      <c r="K125" s="16" t="s">
        <v>861</v>
      </c>
      <c r="L125" s="15" t="s">
        <v>59</v>
      </c>
      <c r="M125" s="15" t="s">
        <v>60</v>
      </c>
      <c r="N125" s="15" t="s">
        <v>61</v>
      </c>
      <c r="O125" s="15" t="s">
        <v>104</v>
      </c>
      <c r="P125" s="16" t="s">
        <v>862</v>
      </c>
      <c r="Q125" s="16" t="s">
        <v>863</v>
      </c>
      <c r="R125" s="15" t="s">
        <v>65</v>
      </c>
      <c r="S125" s="15" t="s">
        <v>176</v>
      </c>
      <c r="T125" s="15" t="s">
        <v>67</v>
      </c>
      <c r="U125" s="17">
        <v>43831</v>
      </c>
      <c r="V125" s="17">
        <v>44196</v>
      </c>
      <c r="W125" s="18">
        <v>27.16</v>
      </c>
      <c r="X125" s="15">
        <v>2016</v>
      </c>
      <c r="Y125" s="22">
        <v>0</v>
      </c>
      <c r="Z125" s="21">
        <v>33</v>
      </c>
      <c r="AA125" s="21" t="s">
        <v>69</v>
      </c>
      <c r="AB125" s="21" t="s">
        <v>69</v>
      </c>
      <c r="AC125" s="42" t="s">
        <v>70</v>
      </c>
      <c r="AD125" s="42" t="s">
        <v>70</v>
      </c>
      <c r="AE125" s="42" t="s">
        <v>70</v>
      </c>
      <c r="AF125" s="43" t="s">
        <v>69</v>
      </c>
      <c r="AG125" s="15" t="s">
        <v>69</v>
      </c>
      <c r="AH125" s="15" t="s">
        <v>69</v>
      </c>
      <c r="AI125" s="16" t="s">
        <v>70</v>
      </c>
      <c r="AJ125" s="16" t="s">
        <v>70</v>
      </c>
      <c r="AK125" s="16" t="s">
        <v>70</v>
      </c>
      <c r="AL125" s="15" t="s">
        <v>69</v>
      </c>
      <c r="AM125" s="15" t="s">
        <v>69</v>
      </c>
      <c r="AN125" s="15" t="s">
        <v>69</v>
      </c>
      <c r="AO125" s="16" t="s">
        <v>70</v>
      </c>
      <c r="AP125" s="16" t="s">
        <v>70</v>
      </c>
      <c r="AQ125" s="16" t="s">
        <v>70</v>
      </c>
      <c r="AR125" s="15" t="s">
        <v>69</v>
      </c>
      <c r="AS125" s="15" t="s">
        <v>69</v>
      </c>
      <c r="AT125" s="15" t="s">
        <v>69</v>
      </c>
      <c r="AU125" s="16" t="s">
        <v>70</v>
      </c>
      <c r="AV125" s="16" t="s">
        <v>70</v>
      </c>
      <c r="AW125" s="16" t="s">
        <v>70</v>
      </c>
      <c r="AX125" s="15" t="s">
        <v>69</v>
      </c>
      <c r="AY125" s="18">
        <v>33</v>
      </c>
      <c r="AZ125" s="15" t="s">
        <v>69</v>
      </c>
      <c r="BA125" s="15" t="s">
        <v>69</v>
      </c>
      <c r="BB125" s="16" t="s">
        <v>71</v>
      </c>
      <c r="BC125" s="15" t="s">
        <v>69</v>
      </c>
      <c r="BD125" s="15" t="s">
        <v>69</v>
      </c>
    </row>
    <row r="126" spans="1:56" s="20" customFormat="1" ht="16.5" customHeight="1">
      <c r="A126" s="15">
        <v>4</v>
      </c>
      <c r="B126" s="16" t="s">
        <v>166</v>
      </c>
      <c r="C126" s="16" t="s">
        <v>167</v>
      </c>
      <c r="D126" s="15">
        <v>180</v>
      </c>
      <c r="E126" s="16" t="s">
        <v>787</v>
      </c>
      <c r="F126" s="16" t="s">
        <v>142</v>
      </c>
      <c r="G126" s="16" t="s">
        <v>99</v>
      </c>
      <c r="H126" s="16" t="s">
        <v>858</v>
      </c>
      <c r="I126" s="16" t="s">
        <v>864</v>
      </c>
      <c r="J126" s="16" t="s">
        <v>865</v>
      </c>
      <c r="K126" s="16" t="s">
        <v>866</v>
      </c>
      <c r="L126" s="15" t="s">
        <v>59</v>
      </c>
      <c r="M126" s="15" t="s">
        <v>60</v>
      </c>
      <c r="N126" s="15" t="s">
        <v>455</v>
      </c>
      <c r="O126" s="15" t="s">
        <v>104</v>
      </c>
      <c r="P126" s="16" t="s">
        <v>867</v>
      </c>
      <c r="Q126" s="16" t="s">
        <v>863</v>
      </c>
      <c r="R126" s="15" t="s">
        <v>65</v>
      </c>
      <c r="S126" s="15" t="s">
        <v>184</v>
      </c>
      <c r="T126" s="15" t="s">
        <v>67</v>
      </c>
      <c r="U126" s="17">
        <v>43831</v>
      </c>
      <c r="V126" s="17">
        <v>44196</v>
      </c>
      <c r="W126" s="18">
        <v>78.19</v>
      </c>
      <c r="X126" s="15">
        <v>2016</v>
      </c>
      <c r="Y126" s="22">
        <v>0</v>
      </c>
      <c r="Z126" s="21">
        <v>80</v>
      </c>
      <c r="AA126" s="21" t="s">
        <v>69</v>
      </c>
      <c r="AB126" s="21" t="s">
        <v>69</v>
      </c>
      <c r="AC126" s="42" t="s">
        <v>70</v>
      </c>
      <c r="AD126" s="42" t="s">
        <v>70</v>
      </c>
      <c r="AE126" s="42" t="s">
        <v>70</v>
      </c>
      <c r="AF126" s="43" t="s">
        <v>69</v>
      </c>
      <c r="AG126" s="15" t="s">
        <v>69</v>
      </c>
      <c r="AH126" s="15" t="s">
        <v>69</v>
      </c>
      <c r="AI126" s="16" t="s">
        <v>70</v>
      </c>
      <c r="AJ126" s="16" t="s">
        <v>70</v>
      </c>
      <c r="AK126" s="16" t="s">
        <v>70</v>
      </c>
      <c r="AL126" s="15" t="s">
        <v>69</v>
      </c>
      <c r="AM126" s="15" t="s">
        <v>69</v>
      </c>
      <c r="AN126" s="15" t="s">
        <v>69</v>
      </c>
      <c r="AO126" s="16" t="s">
        <v>70</v>
      </c>
      <c r="AP126" s="16" t="s">
        <v>70</v>
      </c>
      <c r="AQ126" s="16" t="s">
        <v>70</v>
      </c>
      <c r="AR126" s="15" t="s">
        <v>69</v>
      </c>
      <c r="AS126" s="15" t="s">
        <v>69</v>
      </c>
      <c r="AT126" s="15" t="s">
        <v>69</v>
      </c>
      <c r="AU126" s="16" t="s">
        <v>70</v>
      </c>
      <c r="AV126" s="16" t="s">
        <v>70</v>
      </c>
      <c r="AW126" s="16" t="s">
        <v>70</v>
      </c>
      <c r="AX126" s="15" t="s">
        <v>69</v>
      </c>
      <c r="AY126" s="18">
        <v>80</v>
      </c>
      <c r="AZ126" s="15" t="s">
        <v>69</v>
      </c>
      <c r="BA126" s="15" t="s">
        <v>69</v>
      </c>
      <c r="BB126" s="16" t="s">
        <v>71</v>
      </c>
      <c r="BC126" s="15" t="s">
        <v>69</v>
      </c>
      <c r="BD126" s="15" t="s">
        <v>69</v>
      </c>
    </row>
    <row r="127" spans="1:56" s="20" customFormat="1" ht="16.5" customHeight="1">
      <c r="A127" s="15">
        <v>4</v>
      </c>
      <c r="B127" s="16" t="s">
        <v>166</v>
      </c>
      <c r="C127" s="16" t="s">
        <v>167</v>
      </c>
      <c r="D127" s="15">
        <v>180</v>
      </c>
      <c r="E127" s="16" t="s">
        <v>787</v>
      </c>
      <c r="F127" s="16" t="s">
        <v>149</v>
      </c>
      <c r="G127" s="16" t="s">
        <v>99</v>
      </c>
      <c r="H127" s="16" t="s">
        <v>868</v>
      </c>
      <c r="I127" s="16" t="s">
        <v>869</v>
      </c>
      <c r="J127" s="16" t="s">
        <v>870</v>
      </c>
      <c r="K127" s="16" t="s">
        <v>871</v>
      </c>
      <c r="L127" s="15" t="s">
        <v>161</v>
      </c>
      <c r="M127" s="15" t="s">
        <v>60</v>
      </c>
      <c r="N127" s="15" t="s">
        <v>61</v>
      </c>
      <c r="O127" s="15" t="s">
        <v>104</v>
      </c>
      <c r="P127" s="16" t="s">
        <v>872</v>
      </c>
      <c r="Q127" s="16" t="s">
        <v>873</v>
      </c>
      <c r="R127" s="15" t="s">
        <v>65</v>
      </c>
      <c r="S127" s="15" t="s">
        <v>184</v>
      </c>
      <c r="T127" s="15" t="s">
        <v>67</v>
      </c>
      <c r="U127" s="17">
        <v>43831</v>
      </c>
      <c r="V127" s="17">
        <v>44196</v>
      </c>
      <c r="W127" s="18">
        <v>100</v>
      </c>
      <c r="X127" s="15">
        <v>2016</v>
      </c>
      <c r="Y127" s="22">
        <v>0</v>
      </c>
      <c r="Z127" s="23">
        <v>100</v>
      </c>
      <c r="AA127" s="23">
        <v>100</v>
      </c>
      <c r="AB127" s="23">
        <f>(12/12)*100</f>
        <v>100</v>
      </c>
      <c r="AC127" s="44">
        <v>0</v>
      </c>
      <c r="AD127" s="42" t="s">
        <v>164</v>
      </c>
      <c r="AE127" s="44">
        <v>100</v>
      </c>
      <c r="AF127" s="42" t="s">
        <v>874</v>
      </c>
      <c r="AG127" s="18">
        <v>100</v>
      </c>
      <c r="AH127" s="18" t="s">
        <v>69</v>
      </c>
      <c r="AI127" s="18" t="s">
        <v>69</v>
      </c>
      <c r="AJ127" s="16" t="s">
        <v>71</v>
      </c>
      <c r="AK127" s="18" t="s">
        <v>69</v>
      </c>
      <c r="AL127" s="18" t="s">
        <v>69</v>
      </c>
      <c r="AM127" s="18">
        <v>100</v>
      </c>
      <c r="AN127" s="18" t="s">
        <v>69</v>
      </c>
      <c r="AO127" s="18" t="s">
        <v>69</v>
      </c>
      <c r="AP127" s="16" t="s">
        <v>71</v>
      </c>
      <c r="AQ127" s="18" t="s">
        <v>69</v>
      </c>
      <c r="AR127" s="18" t="s">
        <v>69</v>
      </c>
      <c r="AS127" s="18">
        <v>100</v>
      </c>
      <c r="AT127" s="15" t="s">
        <v>69</v>
      </c>
      <c r="AU127" s="15" t="s">
        <v>69</v>
      </c>
      <c r="AV127" s="16" t="s">
        <v>71</v>
      </c>
      <c r="AW127" s="15" t="s">
        <v>69</v>
      </c>
      <c r="AX127" s="15" t="s">
        <v>69</v>
      </c>
      <c r="AY127" s="18">
        <v>100</v>
      </c>
      <c r="AZ127" s="15" t="s">
        <v>69</v>
      </c>
      <c r="BA127" s="15" t="s">
        <v>69</v>
      </c>
      <c r="BB127" s="16" t="s">
        <v>71</v>
      </c>
      <c r="BC127" s="15" t="s">
        <v>69</v>
      </c>
      <c r="BD127" s="15" t="s">
        <v>69</v>
      </c>
    </row>
    <row r="128" spans="1:56" s="20" customFormat="1" ht="16.5" customHeight="1">
      <c r="A128" s="15">
        <v>4</v>
      </c>
      <c r="B128" s="16" t="s">
        <v>166</v>
      </c>
      <c r="C128" s="16" t="s">
        <v>167</v>
      </c>
      <c r="D128" s="15">
        <v>180</v>
      </c>
      <c r="E128" s="16" t="s">
        <v>787</v>
      </c>
      <c r="F128" s="16" t="s">
        <v>156</v>
      </c>
      <c r="G128" s="16" t="s">
        <v>99</v>
      </c>
      <c r="H128" s="16" t="s">
        <v>875</v>
      </c>
      <c r="I128" s="16" t="s">
        <v>876</v>
      </c>
      <c r="J128" s="16" t="s">
        <v>877</v>
      </c>
      <c r="K128" s="16" t="s">
        <v>878</v>
      </c>
      <c r="L128" s="15" t="s">
        <v>59</v>
      </c>
      <c r="M128" s="15" t="s">
        <v>60</v>
      </c>
      <c r="N128" s="15" t="s">
        <v>61</v>
      </c>
      <c r="O128" s="15" t="s">
        <v>104</v>
      </c>
      <c r="P128" s="16" t="s">
        <v>879</v>
      </c>
      <c r="Q128" s="16" t="s">
        <v>880</v>
      </c>
      <c r="R128" s="15" t="s">
        <v>65</v>
      </c>
      <c r="S128" s="15" t="s">
        <v>176</v>
      </c>
      <c r="T128" s="15" t="s">
        <v>67</v>
      </c>
      <c r="U128" s="17">
        <v>43831</v>
      </c>
      <c r="V128" s="17">
        <v>44196</v>
      </c>
      <c r="W128" s="18">
        <v>100</v>
      </c>
      <c r="X128" s="15">
        <v>2017</v>
      </c>
      <c r="Y128" s="22">
        <v>0</v>
      </c>
      <c r="Z128" s="21">
        <v>100</v>
      </c>
      <c r="AA128" s="21" t="s">
        <v>69</v>
      </c>
      <c r="AB128" s="21" t="s">
        <v>69</v>
      </c>
      <c r="AC128" s="42" t="s">
        <v>70</v>
      </c>
      <c r="AD128" s="42" t="s">
        <v>70</v>
      </c>
      <c r="AE128" s="42" t="s">
        <v>70</v>
      </c>
      <c r="AF128" s="43" t="s">
        <v>69</v>
      </c>
      <c r="AG128" s="15" t="s">
        <v>69</v>
      </c>
      <c r="AH128" s="15" t="s">
        <v>69</v>
      </c>
      <c r="AI128" s="16" t="s">
        <v>70</v>
      </c>
      <c r="AJ128" s="16" t="s">
        <v>70</v>
      </c>
      <c r="AK128" s="16" t="s">
        <v>70</v>
      </c>
      <c r="AL128" s="15" t="s">
        <v>69</v>
      </c>
      <c r="AM128" s="15" t="s">
        <v>69</v>
      </c>
      <c r="AN128" s="15" t="s">
        <v>69</v>
      </c>
      <c r="AO128" s="16" t="s">
        <v>70</v>
      </c>
      <c r="AP128" s="16" t="s">
        <v>70</v>
      </c>
      <c r="AQ128" s="16" t="s">
        <v>70</v>
      </c>
      <c r="AR128" s="15" t="s">
        <v>69</v>
      </c>
      <c r="AS128" s="15" t="s">
        <v>69</v>
      </c>
      <c r="AT128" s="15" t="s">
        <v>69</v>
      </c>
      <c r="AU128" s="16" t="s">
        <v>70</v>
      </c>
      <c r="AV128" s="16" t="s">
        <v>70</v>
      </c>
      <c r="AW128" s="16" t="s">
        <v>70</v>
      </c>
      <c r="AX128" s="15" t="s">
        <v>69</v>
      </c>
      <c r="AY128" s="18">
        <v>100</v>
      </c>
      <c r="AZ128" s="15" t="s">
        <v>69</v>
      </c>
      <c r="BA128" s="15" t="s">
        <v>69</v>
      </c>
      <c r="BB128" s="16" t="s">
        <v>71</v>
      </c>
      <c r="BC128" s="15" t="s">
        <v>69</v>
      </c>
      <c r="BD128" s="15" t="s">
        <v>69</v>
      </c>
    </row>
    <row r="129" spans="1:56" s="20" customFormat="1" ht="16.5" customHeight="1">
      <c r="A129" s="15">
        <v>4</v>
      </c>
      <c r="B129" s="16" t="s">
        <v>166</v>
      </c>
      <c r="C129" s="16" t="s">
        <v>167</v>
      </c>
      <c r="D129" s="15">
        <v>210</v>
      </c>
      <c r="E129" s="16" t="s">
        <v>881</v>
      </c>
      <c r="F129" s="16" t="s">
        <v>53</v>
      </c>
      <c r="G129" s="16" t="s">
        <v>54</v>
      </c>
      <c r="H129" s="16" t="s">
        <v>882</v>
      </c>
      <c r="I129" s="16" t="s">
        <v>789</v>
      </c>
      <c r="J129" s="16" t="s">
        <v>883</v>
      </c>
      <c r="K129" s="16" t="s">
        <v>884</v>
      </c>
      <c r="L129" s="15" t="s">
        <v>59</v>
      </c>
      <c r="M129" s="15" t="s">
        <v>173</v>
      </c>
      <c r="N129" s="15" t="s">
        <v>61</v>
      </c>
      <c r="O129" s="15" t="s">
        <v>62</v>
      </c>
      <c r="P129" s="16" t="s">
        <v>885</v>
      </c>
      <c r="Q129" s="16" t="s">
        <v>886</v>
      </c>
      <c r="R129" s="15" t="s">
        <v>65</v>
      </c>
      <c r="S129" s="15" t="s">
        <v>176</v>
      </c>
      <c r="T129" s="15" t="s">
        <v>67</v>
      </c>
      <c r="U129" s="17">
        <v>43831</v>
      </c>
      <c r="V129" s="17">
        <v>44196</v>
      </c>
      <c r="W129" s="18">
        <v>2.62</v>
      </c>
      <c r="X129" s="15">
        <v>2016</v>
      </c>
      <c r="Y129" s="22">
        <v>0</v>
      </c>
      <c r="Z129" s="21">
        <v>3.6</v>
      </c>
      <c r="AA129" s="21" t="s">
        <v>69</v>
      </c>
      <c r="AB129" s="21" t="s">
        <v>69</v>
      </c>
      <c r="AC129" s="42" t="s">
        <v>70</v>
      </c>
      <c r="AD129" s="42" t="s">
        <v>70</v>
      </c>
      <c r="AE129" s="42" t="s">
        <v>70</v>
      </c>
      <c r="AF129" s="43" t="s">
        <v>69</v>
      </c>
      <c r="AG129" s="15" t="s">
        <v>69</v>
      </c>
      <c r="AH129" s="15" t="s">
        <v>69</v>
      </c>
      <c r="AI129" s="16" t="s">
        <v>70</v>
      </c>
      <c r="AJ129" s="16" t="s">
        <v>70</v>
      </c>
      <c r="AK129" s="16" t="s">
        <v>70</v>
      </c>
      <c r="AL129" s="15" t="s">
        <v>69</v>
      </c>
      <c r="AM129" s="15" t="s">
        <v>69</v>
      </c>
      <c r="AN129" s="15" t="s">
        <v>69</v>
      </c>
      <c r="AO129" s="16" t="s">
        <v>70</v>
      </c>
      <c r="AP129" s="16" t="s">
        <v>70</v>
      </c>
      <c r="AQ129" s="16" t="s">
        <v>70</v>
      </c>
      <c r="AR129" s="15" t="s">
        <v>69</v>
      </c>
      <c r="AS129" s="15" t="s">
        <v>69</v>
      </c>
      <c r="AT129" s="15" t="s">
        <v>69</v>
      </c>
      <c r="AU129" s="16" t="s">
        <v>70</v>
      </c>
      <c r="AV129" s="16" t="s">
        <v>70</v>
      </c>
      <c r="AW129" s="16" t="s">
        <v>70</v>
      </c>
      <c r="AX129" s="15" t="s">
        <v>69</v>
      </c>
      <c r="AY129" s="18">
        <v>3.6</v>
      </c>
      <c r="AZ129" s="15" t="s">
        <v>69</v>
      </c>
      <c r="BA129" s="15" t="s">
        <v>69</v>
      </c>
      <c r="BB129" s="16" t="s">
        <v>71</v>
      </c>
      <c r="BC129" s="15" t="s">
        <v>69</v>
      </c>
      <c r="BD129" s="15" t="s">
        <v>69</v>
      </c>
    </row>
    <row r="130" spans="1:56" s="20" customFormat="1" ht="16.5" customHeight="1">
      <c r="A130" s="15">
        <v>4</v>
      </c>
      <c r="B130" s="16" t="s">
        <v>166</v>
      </c>
      <c r="C130" s="16" t="s">
        <v>167</v>
      </c>
      <c r="D130" s="15">
        <v>210</v>
      </c>
      <c r="E130" s="16" t="s">
        <v>881</v>
      </c>
      <c r="F130" s="16" t="s">
        <v>72</v>
      </c>
      <c r="G130" s="16" t="s">
        <v>73</v>
      </c>
      <c r="H130" s="16" t="s">
        <v>887</v>
      </c>
      <c r="I130" s="16" t="s">
        <v>888</v>
      </c>
      <c r="J130" s="16" t="s">
        <v>889</v>
      </c>
      <c r="K130" s="16" t="s">
        <v>890</v>
      </c>
      <c r="L130" s="15" t="s">
        <v>59</v>
      </c>
      <c r="M130" s="15" t="s">
        <v>746</v>
      </c>
      <c r="N130" s="15" t="s">
        <v>61</v>
      </c>
      <c r="O130" s="15" t="s">
        <v>62</v>
      </c>
      <c r="P130" s="16" t="s">
        <v>891</v>
      </c>
      <c r="Q130" s="16" t="s">
        <v>892</v>
      </c>
      <c r="R130" s="15" t="s">
        <v>65</v>
      </c>
      <c r="S130" s="15" t="s">
        <v>184</v>
      </c>
      <c r="T130" s="15" t="s">
        <v>67</v>
      </c>
      <c r="U130" s="17">
        <v>43831</v>
      </c>
      <c r="V130" s="17">
        <v>44196</v>
      </c>
      <c r="W130" s="18">
        <v>8.5</v>
      </c>
      <c r="X130" s="15">
        <v>2015</v>
      </c>
      <c r="Y130" s="16" t="s">
        <v>893</v>
      </c>
      <c r="Z130" s="21">
        <v>8.9</v>
      </c>
      <c r="AA130" s="21" t="s">
        <v>69</v>
      </c>
      <c r="AB130" s="21" t="s">
        <v>69</v>
      </c>
      <c r="AC130" s="42" t="s">
        <v>70</v>
      </c>
      <c r="AD130" s="42" t="s">
        <v>70</v>
      </c>
      <c r="AE130" s="42" t="s">
        <v>70</v>
      </c>
      <c r="AF130" s="43" t="s">
        <v>69</v>
      </c>
      <c r="AG130" s="15" t="s">
        <v>69</v>
      </c>
      <c r="AH130" s="15" t="s">
        <v>69</v>
      </c>
      <c r="AI130" s="16" t="s">
        <v>70</v>
      </c>
      <c r="AJ130" s="16" t="s">
        <v>70</v>
      </c>
      <c r="AK130" s="16" t="s">
        <v>70</v>
      </c>
      <c r="AL130" s="15" t="s">
        <v>69</v>
      </c>
      <c r="AM130" s="15" t="s">
        <v>69</v>
      </c>
      <c r="AN130" s="15" t="s">
        <v>69</v>
      </c>
      <c r="AO130" s="16" t="s">
        <v>70</v>
      </c>
      <c r="AP130" s="16" t="s">
        <v>70</v>
      </c>
      <c r="AQ130" s="16" t="s">
        <v>70</v>
      </c>
      <c r="AR130" s="15" t="s">
        <v>69</v>
      </c>
      <c r="AS130" s="15" t="s">
        <v>69</v>
      </c>
      <c r="AT130" s="15" t="s">
        <v>69</v>
      </c>
      <c r="AU130" s="16" t="s">
        <v>70</v>
      </c>
      <c r="AV130" s="16" t="s">
        <v>70</v>
      </c>
      <c r="AW130" s="16" t="s">
        <v>70</v>
      </c>
      <c r="AX130" s="15" t="s">
        <v>69</v>
      </c>
      <c r="AY130" s="18">
        <v>8.9</v>
      </c>
      <c r="AZ130" s="15" t="s">
        <v>69</v>
      </c>
      <c r="BA130" s="15" t="s">
        <v>69</v>
      </c>
      <c r="BB130" s="16" t="s">
        <v>71</v>
      </c>
      <c r="BC130" s="15" t="s">
        <v>69</v>
      </c>
      <c r="BD130" s="15" t="s">
        <v>69</v>
      </c>
    </row>
    <row r="131" spans="1:56" s="20" customFormat="1" ht="16.5" customHeight="1">
      <c r="A131" s="15">
        <v>4</v>
      </c>
      <c r="B131" s="16" t="s">
        <v>166</v>
      </c>
      <c r="C131" s="16" t="s">
        <v>167</v>
      </c>
      <c r="D131" s="15">
        <v>210</v>
      </c>
      <c r="E131" s="16" t="s">
        <v>881</v>
      </c>
      <c r="F131" s="16" t="s">
        <v>82</v>
      </c>
      <c r="G131" s="16" t="s">
        <v>83</v>
      </c>
      <c r="H131" s="16" t="s">
        <v>894</v>
      </c>
      <c r="I131" s="16" t="s">
        <v>895</v>
      </c>
      <c r="J131" s="16" t="s">
        <v>896</v>
      </c>
      <c r="K131" s="16" t="s">
        <v>897</v>
      </c>
      <c r="L131" s="15" t="s">
        <v>59</v>
      </c>
      <c r="M131" s="15" t="s">
        <v>60</v>
      </c>
      <c r="N131" s="15" t="s">
        <v>61</v>
      </c>
      <c r="O131" s="15" t="s">
        <v>104</v>
      </c>
      <c r="P131" s="16" t="s">
        <v>898</v>
      </c>
      <c r="Q131" s="16" t="s">
        <v>899</v>
      </c>
      <c r="R131" s="15" t="s">
        <v>65</v>
      </c>
      <c r="S131" s="15" t="s">
        <v>184</v>
      </c>
      <c r="T131" s="15" t="s">
        <v>67</v>
      </c>
      <c r="U131" s="17">
        <v>43831</v>
      </c>
      <c r="V131" s="17">
        <v>44196</v>
      </c>
      <c r="W131" s="15" t="s">
        <v>80</v>
      </c>
      <c r="X131" s="15">
        <v>2020</v>
      </c>
      <c r="Y131" s="16" t="s">
        <v>900</v>
      </c>
      <c r="Z131" s="21">
        <v>90</v>
      </c>
      <c r="AA131" s="21" t="s">
        <v>69</v>
      </c>
      <c r="AB131" s="21" t="s">
        <v>69</v>
      </c>
      <c r="AC131" s="42" t="s">
        <v>70</v>
      </c>
      <c r="AD131" s="42" t="s">
        <v>70</v>
      </c>
      <c r="AE131" s="42" t="s">
        <v>70</v>
      </c>
      <c r="AF131" s="43" t="s">
        <v>69</v>
      </c>
      <c r="AG131" s="15" t="s">
        <v>69</v>
      </c>
      <c r="AH131" s="15" t="s">
        <v>69</v>
      </c>
      <c r="AI131" s="16" t="s">
        <v>70</v>
      </c>
      <c r="AJ131" s="16" t="s">
        <v>70</v>
      </c>
      <c r="AK131" s="16" t="s">
        <v>70</v>
      </c>
      <c r="AL131" s="15" t="s">
        <v>69</v>
      </c>
      <c r="AM131" s="15" t="s">
        <v>69</v>
      </c>
      <c r="AN131" s="15" t="s">
        <v>69</v>
      </c>
      <c r="AO131" s="16" t="s">
        <v>70</v>
      </c>
      <c r="AP131" s="16" t="s">
        <v>70</v>
      </c>
      <c r="AQ131" s="16" t="s">
        <v>70</v>
      </c>
      <c r="AR131" s="15" t="s">
        <v>69</v>
      </c>
      <c r="AS131" s="15" t="s">
        <v>69</v>
      </c>
      <c r="AT131" s="15" t="s">
        <v>69</v>
      </c>
      <c r="AU131" s="16" t="s">
        <v>70</v>
      </c>
      <c r="AV131" s="16" t="s">
        <v>70</v>
      </c>
      <c r="AW131" s="16" t="s">
        <v>70</v>
      </c>
      <c r="AX131" s="15" t="s">
        <v>69</v>
      </c>
      <c r="AY131" s="18">
        <v>90</v>
      </c>
      <c r="AZ131" s="15" t="s">
        <v>69</v>
      </c>
      <c r="BA131" s="15" t="s">
        <v>69</v>
      </c>
      <c r="BB131" s="16" t="s">
        <v>71</v>
      </c>
      <c r="BC131" s="15" t="s">
        <v>69</v>
      </c>
      <c r="BD131" s="15" t="s">
        <v>69</v>
      </c>
    </row>
    <row r="132" spans="1:56" s="20" customFormat="1" ht="16.5" customHeight="1">
      <c r="A132" s="15">
        <v>4</v>
      </c>
      <c r="B132" s="16" t="s">
        <v>166</v>
      </c>
      <c r="C132" s="16" t="s">
        <v>167</v>
      </c>
      <c r="D132" s="15">
        <v>210</v>
      </c>
      <c r="E132" s="16" t="s">
        <v>881</v>
      </c>
      <c r="F132" s="16" t="s">
        <v>901</v>
      </c>
      <c r="G132" s="16" t="s">
        <v>99</v>
      </c>
      <c r="H132" s="16" t="s">
        <v>902</v>
      </c>
      <c r="I132" s="16" t="s">
        <v>903</v>
      </c>
      <c r="J132" s="16" t="s">
        <v>904</v>
      </c>
      <c r="K132" s="16" t="s">
        <v>905</v>
      </c>
      <c r="L132" s="15" t="s">
        <v>161</v>
      </c>
      <c r="M132" s="15" t="s">
        <v>60</v>
      </c>
      <c r="N132" s="15" t="s">
        <v>61</v>
      </c>
      <c r="O132" s="15" t="s">
        <v>104</v>
      </c>
      <c r="P132" s="16" t="s">
        <v>906</v>
      </c>
      <c r="Q132" s="16" t="s">
        <v>907</v>
      </c>
      <c r="R132" s="15" t="s">
        <v>65</v>
      </c>
      <c r="S132" s="15" t="s">
        <v>184</v>
      </c>
      <c r="T132" s="15" t="s">
        <v>67</v>
      </c>
      <c r="U132" s="17">
        <v>43831</v>
      </c>
      <c r="V132" s="17">
        <v>44196</v>
      </c>
      <c r="W132" s="18">
        <v>92</v>
      </c>
      <c r="X132" s="15">
        <v>2015</v>
      </c>
      <c r="Y132" s="16" t="s">
        <v>908</v>
      </c>
      <c r="Z132" s="23">
        <v>98</v>
      </c>
      <c r="AA132" s="23">
        <v>98</v>
      </c>
      <c r="AB132" s="23">
        <f>(548/565)*100</f>
        <v>96.99115044247787</v>
      </c>
      <c r="AC132" s="44">
        <v>-1.0294383240021743</v>
      </c>
      <c r="AD132" s="42" t="s">
        <v>164</v>
      </c>
      <c r="AE132" s="44">
        <v>98.97056167599783</v>
      </c>
      <c r="AF132" s="42" t="s">
        <v>909</v>
      </c>
      <c r="AG132" s="18">
        <v>98</v>
      </c>
      <c r="AH132" s="18" t="s">
        <v>69</v>
      </c>
      <c r="AI132" s="18" t="s">
        <v>69</v>
      </c>
      <c r="AJ132" s="16" t="s">
        <v>71</v>
      </c>
      <c r="AK132" s="18" t="s">
        <v>69</v>
      </c>
      <c r="AL132" s="18" t="s">
        <v>69</v>
      </c>
      <c r="AM132" s="18">
        <v>98</v>
      </c>
      <c r="AN132" s="18" t="s">
        <v>69</v>
      </c>
      <c r="AO132" s="18" t="s">
        <v>69</v>
      </c>
      <c r="AP132" s="16" t="s">
        <v>71</v>
      </c>
      <c r="AQ132" s="18" t="s">
        <v>69</v>
      </c>
      <c r="AR132" s="18" t="s">
        <v>69</v>
      </c>
      <c r="AS132" s="18">
        <v>98</v>
      </c>
      <c r="AT132" s="15" t="s">
        <v>69</v>
      </c>
      <c r="AU132" s="15" t="s">
        <v>69</v>
      </c>
      <c r="AV132" s="16" t="s">
        <v>71</v>
      </c>
      <c r="AW132" s="15" t="s">
        <v>69</v>
      </c>
      <c r="AX132" s="15" t="s">
        <v>69</v>
      </c>
      <c r="AY132" s="18">
        <v>98</v>
      </c>
      <c r="AZ132" s="15" t="s">
        <v>69</v>
      </c>
      <c r="BA132" s="15" t="s">
        <v>69</v>
      </c>
      <c r="BB132" s="16" t="s">
        <v>71</v>
      </c>
      <c r="BC132" s="15" t="s">
        <v>69</v>
      </c>
      <c r="BD132" s="15" t="s">
        <v>69</v>
      </c>
    </row>
    <row r="133" spans="1:56" s="20" customFormat="1" ht="16.5" customHeight="1">
      <c r="A133" s="15">
        <v>4</v>
      </c>
      <c r="B133" s="16" t="s">
        <v>166</v>
      </c>
      <c r="C133" s="16" t="s">
        <v>167</v>
      </c>
      <c r="D133" s="15">
        <v>210</v>
      </c>
      <c r="E133" s="16" t="s">
        <v>881</v>
      </c>
      <c r="F133" s="16" t="s">
        <v>901</v>
      </c>
      <c r="G133" s="16" t="s">
        <v>99</v>
      </c>
      <c r="H133" s="16" t="s">
        <v>902</v>
      </c>
      <c r="I133" s="16" t="s">
        <v>910</v>
      </c>
      <c r="J133" s="16" t="s">
        <v>911</v>
      </c>
      <c r="K133" s="16" t="s">
        <v>912</v>
      </c>
      <c r="L133" s="15" t="s">
        <v>88</v>
      </c>
      <c r="M133" s="15" t="s">
        <v>60</v>
      </c>
      <c r="N133" s="15" t="s">
        <v>61</v>
      </c>
      <c r="O133" s="15" t="s">
        <v>104</v>
      </c>
      <c r="P133" s="16" t="s">
        <v>913</v>
      </c>
      <c r="Q133" s="16" t="s">
        <v>907</v>
      </c>
      <c r="R133" s="15" t="s">
        <v>65</v>
      </c>
      <c r="S133" s="15" t="s">
        <v>176</v>
      </c>
      <c r="T133" s="15" t="s">
        <v>67</v>
      </c>
      <c r="U133" s="17">
        <v>43831</v>
      </c>
      <c r="V133" s="17">
        <v>44196</v>
      </c>
      <c r="W133" s="15" t="s">
        <v>80</v>
      </c>
      <c r="X133" s="15">
        <v>2020</v>
      </c>
      <c r="Y133" s="16" t="s">
        <v>914</v>
      </c>
      <c r="Z133" s="21">
        <v>80</v>
      </c>
      <c r="AA133" s="21" t="s">
        <v>69</v>
      </c>
      <c r="AB133" s="21" t="s">
        <v>69</v>
      </c>
      <c r="AC133" s="42" t="s">
        <v>70</v>
      </c>
      <c r="AD133" s="42" t="s">
        <v>70</v>
      </c>
      <c r="AE133" s="42" t="s">
        <v>70</v>
      </c>
      <c r="AF133" s="43" t="s">
        <v>69</v>
      </c>
      <c r="AG133" s="18">
        <v>40</v>
      </c>
      <c r="AH133" s="18" t="s">
        <v>69</v>
      </c>
      <c r="AI133" s="18" t="s">
        <v>69</v>
      </c>
      <c r="AJ133" s="16" t="s">
        <v>71</v>
      </c>
      <c r="AK133" s="18" t="s">
        <v>69</v>
      </c>
      <c r="AL133" s="18" t="s">
        <v>69</v>
      </c>
      <c r="AM133" s="15" t="s">
        <v>69</v>
      </c>
      <c r="AN133" s="15" t="s">
        <v>69</v>
      </c>
      <c r="AO133" s="16" t="s">
        <v>70</v>
      </c>
      <c r="AP133" s="16" t="s">
        <v>70</v>
      </c>
      <c r="AQ133" s="16" t="s">
        <v>70</v>
      </c>
      <c r="AR133" s="15" t="s">
        <v>69</v>
      </c>
      <c r="AS133" s="18">
        <v>80</v>
      </c>
      <c r="AT133" s="15" t="s">
        <v>69</v>
      </c>
      <c r="AU133" s="15" t="s">
        <v>69</v>
      </c>
      <c r="AV133" s="16" t="s">
        <v>71</v>
      </c>
      <c r="AW133" s="15" t="s">
        <v>69</v>
      </c>
      <c r="AX133" s="15" t="s">
        <v>69</v>
      </c>
      <c r="AY133" s="18">
        <v>80</v>
      </c>
      <c r="AZ133" s="15" t="s">
        <v>69</v>
      </c>
      <c r="BA133" s="15" t="s">
        <v>69</v>
      </c>
      <c r="BB133" s="16" t="s">
        <v>71</v>
      </c>
      <c r="BC133" s="15" t="s">
        <v>69</v>
      </c>
      <c r="BD133" s="15" t="s">
        <v>69</v>
      </c>
    </row>
    <row r="134" spans="1:56" s="20" customFormat="1" ht="16.5" customHeight="1">
      <c r="A134" s="15">
        <v>4</v>
      </c>
      <c r="B134" s="16" t="s">
        <v>166</v>
      </c>
      <c r="C134" s="16" t="s">
        <v>167</v>
      </c>
      <c r="D134" s="15">
        <v>210</v>
      </c>
      <c r="E134" s="16" t="s">
        <v>881</v>
      </c>
      <c r="F134" s="16" t="s">
        <v>901</v>
      </c>
      <c r="G134" s="16" t="s">
        <v>99</v>
      </c>
      <c r="H134" s="16" t="s">
        <v>902</v>
      </c>
      <c r="I134" s="16" t="s">
        <v>915</v>
      </c>
      <c r="J134" s="16" t="s">
        <v>916</v>
      </c>
      <c r="K134" s="16" t="s">
        <v>917</v>
      </c>
      <c r="L134" s="15" t="s">
        <v>59</v>
      </c>
      <c r="M134" s="15" t="s">
        <v>60</v>
      </c>
      <c r="N134" s="15" t="s">
        <v>61</v>
      </c>
      <c r="O134" s="15" t="s">
        <v>104</v>
      </c>
      <c r="P134" s="16" t="s">
        <v>918</v>
      </c>
      <c r="Q134" s="16" t="s">
        <v>907</v>
      </c>
      <c r="R134" s="15" t="s">
        <v>65</v>
      </c>
      <c r="S134" s="15" t="s">
        <v>176</v>
      </c>
      <c r="T134" s="15" t="s">
        <v>67</v>
      </c>
      <c r="U134" s="17">
        <v>43831</v>
      </c>
      <c r="V134" s="17">
        <v>44196</v>
      </c>
      <c r="W134" s="18">
        <v>80</v>
      </c>
      <c r="X134" s="15">
        <v>2018</v>
      </c>
      <c r="Y134" s="16" t="s">
        <v>919</v>
      </c>
      <c r="Z134" s="21">
        <v>30</v>
      </c>
      <c r="AA134" s="21" t="s">
        <v>69</v>
      </c>
      <c r="AB134" s="21" t="s">
        <v>69</v>
      </c>
      <c r="AC134" s="42" t="s">
        <v>70</v>
      </c>
      <c r="AD134" s="42" t="s">
        <v>70</v>
      </c>
      <c r="AE134" s="42" t="s">
        <v>70</v>
      </c>
      <c r="AF134" s="43" t="s">
        <v>69</v>
      </c>
      <c r="AG134" s="15" t="s">
        <v>69</v>
      </c>
      <c r="AH134" s="15" t="s">
        <v>69</v>
      </c>
      <c r="AI134" s="16" t="s">
        <v>70</v>
      </c>
      <c r="AJ134" s="16" t="s">
        <v>70</v>
      </c>
      <c r="AK134" s="16" t="s">
        <v>70</v>
      </c>
      <c r="AL134" s="15" t="s">
        <v>69</v>
      </c>
      <c r="AM134" s="15" t="s">
        <v>69</v>
      </c>
      <c r="AN134" s="15" t="s">
        <v>69</v>
      </c>
      <c r="AO134" s="16" t="s">
        <v>70</v>
      </c>
      <c r="AP134" s="16" t="s">
        <v>70</v>
      </c>
      <c r="AQ134" s="16" t="s">
        <v>70</v>
      </c>
      <c r="AR134" s="15" t="s">
        <v>69</v>
      </c>
      <c r="AS134" s="15" t="s">
        <v>69</v>
      </c>
      <c r="AT134" s="15" t="s">
        <v>69</v>
      </c>
      <c r="AU134" s="16" t="s">
        <v>70</v>
      </c>
      <c r="AV134" s="16" t="s">
        <v>70</v>
      </c>
      <c r="AW134" s="16" t="s">
        <v>70</v>
      </c>
      <c r="AX134" s="15" t="s">
        <v>69</v>
      </c>
      <c r="AY134" s="18">
        <v>30</v>
      </c>
      <c r="AZ134" s="15" t="s">
        <v>69</v>
      </c>
      <c r="BA134" s="15" t="s">
        <v>69</v>
      </c>
      <c r="BB134" s="16" t="s">
        <v>71</v>
      </c>
      <c r="BC134" s="15" t="s">
        <v>69</v>
      </c>
      <c r="BD134" s="15" t="s">
        <v>69</v>
      </c>
    </row>
    <row r="135" spans="1:56" s="20" customFormat="1" ht="16.5" customHeight="1">
      <c r="A135" s="15">
        <v>4</v>
      </c>
      <c r="B135" s="16" t="s">
        <v>166</v>
      </c>
      <c r="C135" s="16" t="s">
        <v>167</v>
      </c>
      <c r="D135" s="15">
        <v>210</v>
      </c>
      <c r="E135" s="16" t="s">
        <v>881</v>
      </c>
      <c r="F135" s="16" t="s">
        <v>901</v>
      </c>
      <c r="G135" s="16" t="s">
        <v>99</v>
      </c>
      <c r="H135" s="16" t="s">
        <v>902</v>
      </c>
      <c r="I135" s="16" t="s">
        <v>920</v>
      </c>
      <c r="J135" s="16" t="s">
        <v>921</v>
      </c>
      <c r="K135" s="16" t="s">
        <v>922</v>
      </c>
      <c r="L135" s="15" t="s">
        <v>161</v>
      </c>
      <c r="M135" s="15" t="s">
        <v>60</v>
      </c>
      <c r="N135" s="15" t="s">
        <v>61</v>
      </c>
      <c r="O135" s="15" t="s">
        <v>104</v>
      </c>
      <c r="P135" s="16" t="s">
        <v>923</v>
      </c>
      <c r="Q135" s="16" t="s">
        <v>907</v>
      </c>
      <c r="R135" s="15" t="s">
        <v>65</v>
      </c>
      <c r="S135" s="15" t="s">
        <v>184</v>
      </c>
      <c r="T135" s="15" t="s">
        <v>67</v>
      </c>
      <c r="U135" s="17">
        <v>43831</v>
      </c>
      <c r="V135" s="17">
        <v>44196</v>
      </c>
      <c r="W135" s="18">
        <v>92</v>
      </c>
      <c r="X135" s="15">
        <v>2015</v>
      </c>
      <c r="Y135" s="16" t="s">
        <v>908</v>
      </c>
      <c r="Z135" s="23">
        <v>98</v>
      </c>
      <c r="AA135" s="23">
        <v>98</v>
      </c>
      <c r="AB135" s="23">
        <f>(194/190)*100</f>
        <v>102.10526315789474</v>
      </c>
      <c r="AC135" s="44">
        <v>4.1890440386681105</v>
      </c>
      <c r="AD135" s="42" t="s">
        <v>164</v>
      </c>
      <c r="AE135" s="44">
        <v>104.18904403866811</v>
      </c>
      <c r="AF135" s="42" t="s">
        <v>924</v>
      </c>
      <c r="AG135" s="18">
        <v>98</v>
      </c>
      <c r="AH135" s="18" t="s">
        <v>69</v>
      </c>
      <c r="AI135" s="18" t="s">
        <v>69</v>
      </c>
      <c r="AJ135" s="16" t="s">
        <v>71</v>
      </c>
      <c r="AK135" s="18" t="s">
        <v>69</v>
      </c>
      <c r="AL135" s="18" t="s">
        <v>69</v>
      </c>
      <c r="AM135" s="18">
        <v>98</v>
      </c>
      <c r="AN135" s="18" t="s">
        <v>69</v>
      </c>
      <c r="AO135" s="18" t="s">
        <v>69</v>
      </c>
      <c r="AP135" s="16" t="s">
        <v>71</v>
      </c>
      <c r="AQ135" s="18" t="s">
        <v>69</v>
      </c>
      <c r="AR135" s="18" t="s">
        <v>69</v>
      </c>
      <c r="AS135" s="18">
        <v>98</v>
      </c>
      <c r="AT135" s="15" t="s">
        <v>69</v>
      </c>
      <c r="AU135" s="15" t="s">
        <v>69</v>
      </c>
      <c r="AV135" s="16" t="s">
        <v>71</v>
      </c>
      <c r="AW135" s="15" t="s">
        <v>69</v>
      </c>
      <c r="AX135" s="15" t="s">
        <v>69</v>
      </c>
      <c r="AY135" s="18">
        <v>98</v>
      </c>
      <c r="AZ135" s="15" t="s">
        <v>69</v>
      </c>
      <c r="BA135" s="15" t="s">
        <v>69</v>
      </c>
      <c r="BB135" s="16" t="s">
        <v>71</v>
      </c>
      <c r="BC135" s="15" t="s">
        <v>69</v>
      </c>
      <c r="BD135" s="15" t="s">
        <v>69</v>
      </c>
    </row>
    <row r="136" spans="1:56" s="20" customFormat="1" ht="16.5" customHeight="1">
      <c r="A136" s="15">
        <v>4</v>
      </c>
      <c r="B136" s="16" t="s">
        <v>166</v>
      </c>
      <c r="C136" s="16" t="s">
        <v>167</v>
      </c>
      <c r="D136" s="15">
        <v>210</v>
      </c>
      <c r="E136" s="16" t="s">
        <v>881</v>
      </c>
      <c r="F136" s="16" t="s">
        <v>901</v>
      </c>
      <c r="G136" s="16" t="s">
        <v>99</v>
      </c>
      <c r="H136" s="16" t="s">
        <v>902</v>
      </c>
      <c r="I136" s="16" t="s">
        <v>925</v>
      </c>
      <c r="J136" s="16" t="s">
        <v>926</v>
      </c>
      <c r="K136" s="16" t="s">
        <v>927</v>
      </c>
      <c r="L136" s="15" t="s">
        <v>161</v>
      </c>
      <c r="M136" s="15" t="s">
        <v>60</v>
      </c>
      <c r="N136" s="15" t="s">
        <v>61</v>
      </c>
      <c r="O136" s="15" t="s">
        <v>104</v>
      </c>
      <c r="P136" s="16" t="s">
        <v>928</v>
      </c>
      <c r="Q136" s="16" t="s">
        <v>907</v>
      </c>
      <c r="R136" s="15" t="s">
        <v>65</v>
      </c>
      <c r="S136" s="15" t="s">
        <v>184</v>
      </c>
      <c r="T136" s="15" t="s">
        <v>67</v>
      </c>
      <c r="U136" s="17">
        <v>43831</v>
      </c>
      <c r="V136" s="17">
        <v>44196</v>
      </c>
      <c r="W136" s="18">
        <v>92</v>
      </c>
      <c r="X136" s="15">
        <v>2015</v>
      </c>
      <c r="Y136" s="16" t="s">
        <v>908</v>
      </c>
      <c r="Z136" s="23">
        <v>98</v>
      </c>
      <c r="AA136" s="23">
        <v>98</v>
      </c>
      <c r="AB136" s="23">
        <f>(4523/4523)*100</f>
        <v>100</v>
      </c>
      <c r="AC136" s="44">
        <v>2.0408163265306145</v>
      </c>
      <c r="AD136" s="42" t="s">
        <v>164</v>
      </c>
      <c r="AE136" s="44">
        <v>102.04081632653062</v>
      </c>
      <c r="AF136" s="42" t="s">
        <v>929</v>
      </c>
      <c r="AG136" s="18">
        <v>98</v>
      </c>
      <c r="AH136" s="18" t="s">
        <v>69</v>
      </c>
      <c r="AI136" s="18" t="s">
        <v>69</v>
      </c>
      <c r="AJ136" s="16" t="s">
        <v>71</v>
      </c>
      <c r="AK136" s="18" t="s">
        <v>69</v>
      </c>
      <c r="AL136" s="18" t="s">
        <v>69</v>
      </c>
      <c r="AM136" s="18">
        <v>98</v>
      </c>
      <c r="AN136" s="18" t="s">
        <v>69</v>
      </c>
      <c r="AO136" s="18" t="s">
        <v>69</v>
      </c>
      <c r="AP136" s="16" t="s">
        <v>71</v>
      </c>
      <c r="AQ136" s="18" t="s">
        <v>69</v>
      </c>
      <c r="AR136" s="18" t="s">
        <v>69</v>
      </c>
      <c r="AS136" s="18">
        <v>98</v>
      </c>
      <c r="AT136" s="15" t="s">
        <v>69</v>
      </c>
      <c r="AU136" s="15" t="s">
        <v>69</v>
      </c>
      <c r="AV136" s="16" t="s">
        <v>71</v>
      </c>
      <c r="AW136" s="15" t="s">
        <v>69</v>
      </c>
      <c r="AX136" s="15" t="s">
        <v>69</v>
      </c>
      <c r="AY136" s="18">
        <v>98</v>
      </c>
      <c r="AZ136" s="15" t="s">
        <v>69</v>
      </c>
      <c r="BA136" s="15" t="s">
        <v>69</v>
      </c>
      <c r="BB136" s="16" t="s">
        <v>71</v>
      </c>
      <c r="BC136" s="15" t="s">
        <v>69</v>
      </c>
      <c r="BD136" s="15" t="s">
        <v>69</v>
      </c>
    </row>
    <row r="137" spans="1:56" s="20" customFormat="1" ht="16.5" customHeight="1">
      <c r="A137" s="15">
        <v>2</v>
      </c>
      <c r="B137" s="16" t="s">
        <v>534</v>
      </c>
      <c r="C137" s="16" t="s">
        <v>167</v>
      </c>
      <c r="D137" s="15">
        <v>170</v>
      </c>
      <c r="E137" s="16" t="s">
        <v>930</v>
      </c>
      <c r="F137" s="16" t="s">
        <v>53</v>
      </c>
      <c r="G137" s="16" t="s">
        <v>54</v>
      </c>
      <c r="H137" s="16" t="s">
        <v>931</v>
      </c>
      <c r="I137" s="16" t="s">
        <v>932</v>
      </c>
      <c r="J137" s="16" t="s">
        <v>933</v>
      </c>
      <c r="K137" s="16" t="s">
        <v>934</v>
      </c>
      <c r="L137" s="15" t="s">
        <v>59</v>
      </c>
      <c r="M137" s="15" t="s">
        <v>218</v>
      </c>
      <c r="N137" s="15" t="s">
        <v>61</v>
      </c>
      <c r="O137" s="15" t="s">
        <v>62</v>
      </c>
      <c r="P137" s="16" t="s">
        <v>935</v>
      </c>
      <c r="Q137" s="16" t="s">
        <v>936</v>
      </c>
      <c r="R137" s="15" t="s">
        <v>65</v>
      </c>
      <c r="S137" s="15" t="s">
        <v>184</v>
      </c>
      <c r="T137" s="15" t="s">
        <v>67</v>
      </c>
      <c r="U137" s="17">
        <v>43466</v>
      </c>
      <c r="V137" s="17">
        <v>43830</v>
      </c>
      <c r="W137" s="18">
        <v>54</v>
      </c>
      <c r="X137" s="15">
        <v>2016</v>
      </c>
      <c r="Y137" s="16" t="s">
        <v>937</v>
      </c>
      <c r="Z137" s="21">
        <v>5</v>
      </c>
      <c r="AA137" s="21" t="s">
        <v>69</v>
      </c>
      <c r="AB137" s="21" t="s">
        <v>69</v>
      </c>
      <c r="AC137" s="42" t="s">
        <v>70</v>
      </c>
      <c r="AD137" s="42" t="s">
        <v>70</v>
      </c>
      <c r="AE137" s="42" t="s">
        <v>70</v>
      </c>
      <c r="AF137" s="43" t="s">
        <v>69</v>
      </c>
      <c r="AG137" s="15" t="s">
        <v>69</v>
      </c>
      <c r="AH137" s="15" t="s">
        <v>69</v>
      </c>
      <c r="AI137" s="16" t="s">
        <v>70</v>
      </c>
      <c r="AJ137" s="16" t="s">
        <v>70</v>
      </c>
      <c r="AK137" s="16" t="s">
        <v>70</v>
      </c>
      <c r="AL137" s="15" t="s">
        <v>69</v>
      </c>
      <c r="AM137" s="15" t="s">
        <v>69</v>
      </c>
      <c r="AN137" s="15" t="s">
        <v>69</v>
      </c>
      <c r="AO137" s="16" t="s">
        <v>70</v>
      </c>
      <c r="AP137" s="16" t="s">
        <v>70</v>
      </c>
      <c r="AQ137" s="16" t="s">
        <v>70</v>
      </c>
      <c r="AR137" s="15" t="s">
        <v>69</v>
      </c>
      <c r="AS137" s="15" t="s">
        <v>69</v>
      </c>
      <c r="AT137" s="15" t="s">
        <v>69</v>
      </c>
      <c r="AU137" s="16" t="s">
        <v>70</v>
      </c>
      <c r="AV137" s="16" t="s">
        <v>70</v>
      </c>
      <c r="AW137" s="16" t="s">
        <v>70</v>
      </c>
      <c r="AX137" s="15" t="s">
        <v>69</v>
      </c>
      <c r="AY137" s="18">
        <v>5</v>
      </c>
      <c r="AZ137" s="15" t="s">
        <v>69</v>
      </c>
      <c r="BA137" s="15" t="s">
        <v>69</v>
      </c>
      <c r="BB137" s="16" t="s">
        <v>71</v>
      </c>
      <c r="BC137" s="15" t="s">
        <v>69</v>
      </c>
      <c r="BD137" s="15" t="s">
        <v>69</v>
      </c>
    </row>
    <row r="138" spans="1:56" s="20" customFormat="1" ht="16.5" customHeight="1">
      <c r="A138" s="15">
        <v>2</v>
      </c>
      <c r="B138" s="16" t="s">
        <v>534</v>
      </c>
      <c r="C138" s="16" t="s">
        <v>167</v>
      </c>
      <c r="D138" s="15">
        <v>170</v>
      </c>
      <c r="E138" s="16" t="s">
        <v>930</v>
      </c>
      <c r="F138" s="16" t="s">
        <v>72</v>
      </c>
      <c r="G138" s="16" t="s">
        <v>73</v>
      </c>
      <c r="H138" s="16" t="s">
        <v>938</v>
      </c>
      <c r="I138" s="16" t="s">
        <v>939</v>
      </c>
      <c r="J138" s="16" t="s">
        <v>940</v>
      </c>
      <c r="K138" s="16" t="s">
        <v>941</v>
      </c>
      <c r="L138" s="15" t="s">
        <v>59</v>
      </c>
      <c r="M138" s="15" t="s">
        <v>173</v>
      </c>
      <c r="N138" s="15" t="s">
        <v>455</v>
      </c>
      <c r="O138" s="15" t="s">
        <v>62</v>
      </c>
      <c r="P138" s="16" t="s">
        <v>942</v>
      </c>
      <c r="Q138" s="16" t="s">
        <v>943</v>
      </c>
      <c r="R138" s="15" t="s">
        <v>65</v>
      </c>
      <c r="S138" s="15" t="s">
        <v>184</v>
      </c>
      <c r="T138" s="15" t="s">
        <v>67</v>
      </c>
      <c r="U138" s="17">
        <v>43466</v>
      </c>
      <c r="V138" s="17">
        <v>43830</v>
      </c>
      <c r="W138" s="18">
        <v>6.92</v>
      </c>
      <c r="X138" s="15">
        <v>2017</v>
      </c>
      <c r="Y138" s="16" t="s">
        <v>944</v>
      </c>
      <c r="Z138" s="21">
        <v>7.1</v>
      </c>
      <c r="AA138" s="21" t="s">
        <v>69</v>
      </c>
      <c r="AB138" s="21" t="s">
        <v>69</v>
      </c>
      <c r="AC138" s="42" t="s">
        <v>70</v>
      </c>
      <c r="AD138" s="42" t="s">
        <v>70</v>
      </c>
      <c r="AE138" s="42" t="s">
        <v>70</v>
      </c>
      <c r="AF138" s="43" t="s">
        <v>69</v>
      </c>
      <c r="AG138" s="15" t="s">
        <v>69</v>
      </c>
      <c r="AH138" s="15" t="s">
        <v>69</v>
      </c>
      <c r="AI138" s="16" t="s">
        <v>70</v>
      </c>
      <c r="AJ138" s="16" t="s">
        <v>70</v>
      </c>
      <c r="AK138" s="16" t="s">
        <v>70</v>
      </c>
      <c r="AL138" s="15" t="s">
        <v>69</v>
      </c>
      <c r="AM138" s="15" t="s">
        <v>69</v>
      </c>
      <c r="AN138" s="15" t="s">
        <v>69</v>
      </c>
      <c r="AO138" s="16" t="s">
        <v>70</v>
      </c>
      <c r="AP138" s="16" t="s">
        <v>70</v>
      </c>
      <c r="AQ138" s="16" t="s">
        <v>70</v>
      </c>
      <c r="AR138" s="15" t="s">
        <v>69</v>
      </c>
      <c r="AS138" s="15" t="s">
        <v>69</v>
      </c>
      <c r="AT138" s="15" t="s">
        <v>69</v>
      </c>
      <c r="AU138" s="16" t="s">
        <v>70</v>
      </c>
      <c r="AV138" s="16" t="s">
        <v>70</v>
      </c>
      <c r="AW138" s="16" t="s">
        <v>70</v>
      </c>
      <c r="AX138" s="15" t="s">
        <v>69</v>
      </c>
      <c r="AY138" s="18">
        <v>7.1</v>
      </c>
      <c r="AZ138" s="15" t="s">
        <v>69</v>
      </c>
      <c r="BA138" s="15" t="s">
        <v>69</v>
      </c>
      <c r="BB138" s="16" t="s">
        <v>71</v>
      </c>
      <c r="BC138" s="15" t="s">
        <v>69</v>
      </c>
      <c r="BD138" s="15" t="s">
        <v>69</v>
      </c>
    </row>
    <row r="139" spans="1:56" s="20" customFormat="1" ht="16.5" customHeight="1">
      <c r="A139" s="15">
        <v>2</v>
      </c>
      <c r="B139" s="16" t="s">
        <v>534</v>
      </c>
      <c r="C139" s="16" t="s">
        <v>167</v>
      </c>
      <c r="D139" s="15">
        <v>170</v>
      </c>
      <c r="E139" s="16" t="s">
        <v>930</v>
      </c>
      <c r="F139" s="16" t="s">
        <v>82</v>
      </c>
      <c r="G139" s="16" t="s">
        <v>83</v>
      </c>
      <c r="H139" s="16" t="s">
        <v>945</v>
      </c>
      <c r="I139" s="16" t="s">
        <v>946</v>
      </c>
      <c r="J139" s="16" t="s">
        <v>947</v>
      </c>
      <c r="K139" s="16" t="s">
        <v>948</v>
      </c>
      <c r="L139" s="15" t="s">
        <v>59</v>
      </c>
      <c r="M139" s="15" t="s">
        <v>281</v>
      </c>
      <c r="N139" s="15" t="s">
        <v>61</v>
      </c>
      <c r="O139" s="15" t="s">
        <v>104</v>
      </c>
      <c r="P139" s="16" t="s">
        <v>949</v>
      </c>
      <c r="Q139" s="16" t="s">
        <v>950</v>
      </c>
      <c r="R139" s="15" t="s">
        <v>65</v>
      </c>
      <c r="S139" s="15" t="s">
        <v>184</v>
      </c>
      <c r="T139" s="15" t="s">
        <v>67</v>
      </c>
      <c r="U139" s="17">
        <v>43466</v>
      </c>
      <c r="V139" s="17">
        <v>43830</v>
      </c>
      <c r="W139" s="18">
        <v>95</v>
      </c>
      <c r="X139" s="15">
        <v>2015</v>
      </c>
      <c r="Y139" s="16" t="s">
        <v>951</v>
      </c>
      <c r="Z139" s="21">
        <v>96</v>
      </c>
      <c r="AA139" s="21" t="s">
        <v>69</v>
      </c>
      <c r="AB139" s="21" t="s">
        <v>69</v>
      </c>
      <c r="AC139" s="42" t="s">
        <v>70</v>
      </c>
      <c r="AD139" s="42" t="s">
        <v>70</v>
      </c>
      <c r="AE139" s="42" t="s">
        <v>70</v>
      </c>
      <c r="AF139" s="43" t="s">
        <v>69</v>
      </c>
      <c r="AG139" s="15" t="s">
        <v>69</v>
      </c>
      <c r="AH139" s="15" t="s">
        <v>69</v>
      </c>
      <c r="AI139" s="16" t="s">
        <v>70</v>
      </c>
      <c r="AJ139" s="16" t="s">
        <v>70</v>
      </c>
      <c r="AK139" s="16" t="s">
        <v>70</v>
      </c>
      <c r="AL139" s="15" t="s">
        <v>69</v>
      </c>
      <c r="AM139" s="15" t="s">
        <v>69</v>
      </c>
      <c r="AN139" s="15" t="s">
        <v>69</v>
      </c>
      <c r="AO139" s="16" t="s">
        <v>70</v>
      </c>
      <c r="AP139" s="16" t="s">
        <v>70</v>
      </c>
      <c r="AQ139" s="16" t="s">
        <v>70</v>
      </c>
      <c r="AR139" s="15" t="s">
        <v>69</v>
      </c>
      <c r="AS139" s="15" t="s">
        <v>69</v>
      </c>
      <c r="AT139" s="15" t="s">
        <v>69</v>
      </c>
      <c r="AU139" s="16" t="s">
        <v>70</v>
      </c>
      <c r="AV139" s="16" t="s">
        <v>70</v>
      </c>
      <c r="AW139" s="16" t="s">
        <v>70</v>
      </c>
      <c r="AX139" s="15" t="s">
        <v>69</v>
      </c>
      <c r="AY139" s="18">
        <v>96</v>
      </c>
      <c r="AZ139" s="15" t="s">
        <v>69</v>
      </c>
      <c r="BA139" s="15" t="s">
        <v>69</v>
      </c>
      <c r="BB139" s="16" t="s">
        <v>71</v>
      </c>
      <c r="BC139" s="15" t="s">
        <v>69</v>
      </c>
      <c r="BD139" s="15" t="s">
        <v>69</v>
      </c>
    </row>
    <row r="140" spans="1:56" s="20" customFormat="1" ht="16.5" customHeight="1">
      <c r="A140" s="15">
        <v>2</v>
      </c>
      <c r="B140" s="16" t="s">
        <v>534</v>
      </c>
      <c r="C140" s="16" t="s">
        <v>167</v>
      </c>
      <c r="D140" s="15">
        <v>170</v>
      </c>
      <c r="E140" s="16" t="s">
        <v>930</v>
      </c>
      <c r="F140" s="16" t="s">
        <v>91</v>
      </c>
      <c r="G140" s="16" t="s">
        <v>83</v>
      </c>
      <c r="H140" s="16" t="s">
        <v>952</v>
      </c>
      <c r="I140" s="16" t="s">
        <v>953</v>
      </c>
      <c r="J140" s="16" t="s">
        <v>954</v>
      </c>
      <c r="K140" s="16" t="s">
        <v>955</v>
      </c>
      <c r="L140" s="15" t="s">
        <v>59</v>
      </c>
      <c r="M140" s="15" t="s">
        <v>60</v>
      </c>
      <c r="N140" s="15" t="s">
        <v>455</v>
      </c>
      <c r="O140" s="15" t="s">
        <v>104</v>
      </c>
      <c r="P140" s="16" t="s">
        <v>956</v>
      </c>
      <c r="Q140" s="16" t="s">
        <v>957</v>
      </c>
      <c r="R140" s="15" t="s">
        <v>65</v>
      </c>
      <c r="S140" s="15" t="s">
        <v>184</v>
      </c>
      <c r="T140" s="15" t="s">
        <v>67</v>
      </c>
      <c r="U140" s="17">
        <v>43466</v>
      </c>
      <c r="V140" s="17">
        <v>43830</v>
      </c>
      <c r="W140" s="18">
        <v>76.5</v>
      </c>
      <c r="X140" s="15">
        <v>2017</v>
      </c>
      <c r="Y140" s="16" t="s">
        <v>944</v>
      </c>
      <c r="Z140" s="21">
        <v>80</v>
      </c>
      <c r="AA140" s="21" t="s">
        <v>69</v>
      </c>
      <c r="AB140" s="21" t="s">
        <v>69</v>
      </c>
      <c r="AC140" s="42" t="s">
        <v>70</v>
      </c>
      <c r="AD140" s="42" t="s">
        <v>70</v>
      </c>
      <c r="AE140" s="42" t="s">
        <v>70</v>
      </c>
      <c r="AF140" s="43" t="s">
        <v>69</v>
      </c>
      <c r="AG140" s="15" t="s">
        <v>69</v>
      </c>
      <c r="AH140" s="15" t="s">
        <v>69</v>
      </c>
      <c r="AI140" s="16" t="s">
        <v>70</v>
      </c>
      <c r="AJ140" s="16" t="s">
        <v>70</v>
      </c>
      <c r="AK140" s="16" t="s">
        <v>70</v>
      </c>
      <c r="AL140" s="15" t="s">
        <v>69</v>
      </c>
      <c r="AM140" s="15" t="s">
        <v>69</v>
      </c>
      <c r="AN140" s="15" t="s">
        <v>69</v>
      </c>
      <c r="AO140" s="16" t="s">
        <v>70</v>
      </c>
      <c r="AP140" s="16" t="s">
        <v>70</v>
      </c>
      <c r="AQ140" s="16" t="s">
        <v>70</v>
      </c>
      <c r="AR140" s="15" t="s">
        <v>69</v>
      </c>
      <c r="AS140" s="15" t="s">
        <v>69</v>
      </c>
      <c r="AT140" s="15" t="s">
        <v>69</v>
      </c>
      <c r="AU140" s="16" t="s">
        <v>70</v>
      </c>
      <c r="AV140" s="16" t="s">
        <v>70</v>
      </c>
      <c r="AW140" s="16" t="s">
        <v>70</v>
      </c>
      <c r="AX140" s="15" t="s">
        <v>69</v>
      </c>
      <c r="AY140" s="18">
        <v>80</v>
      </c>
      <c r="AZ140" s="15" t="s">
        <v>69</v>
      </c>
      <c r="BA140" s="15" t="s">
        <v>69</v>
      </c>
      <c r="BB140" s="16" t="s">
        <v>71</v>
      </c>
      <c r="BC140" s="15" t="s">
        <v>69</v>
      </c>
      <c r="BD140" s="15" t="s">
        <v>69</v>
      </c>
    </row>
    <row r="141" spans="1:56" s="20" customFormat="1" ht="16.5" customHeight="1">
      <c r="A141" s="15">
        <v>2</v>
      </c>
      <c r="B141" s="16" t="s">
        <v>534</v>
      </c>
      <c r="C141" s="16" t="s">
        <v>167</v>
      </c>
      <c r="D141" s="15">
        <v>170</v>
      </c>
      <c r="E141" s="16" t="s">
        <v>930</v>
      </c>
      <c r="F141" s="16" t="s">
        <v>98</v>
      </c>
      <c r="G141" s="16" t="s">
        <v>99</v>
      </c>
      <c r="H141" s="16" t="s">
        <v>958</v>
      </c>
      <c r="I141" s="16" t="s">
        <v>959</v>
      </c>
      <c r="J141" s="16" t="s">
        <v>960</v>
      </c>
      <c r="K141" s="16" t="s">
        <v>961</v>
      </c>
      <c r="L141" s="15" t="s">
        <v>59</v>
      </c>
      <c r="M141" s="15" t="s">
        <v>60</v>
      </c>
      <c r="N141" s="15" t="s">
        <v>61</v>
      </c>
      <c r="O141" s="15" t="s">
        <v>104</v>
      </c>
      <c r="P141" s="16" t="s">
        <v>962</v>
      </c>
      <c r="Q141" s="16" t="s">
        <v>963</v>
      </c>
      <c r="R141" s="15" t="s">
        <v>65</v>
      </c>
      <c r="S141" s="15" t="s">
        <v>176</v>
      </c>
      <c r="T141" s="15" t="s">
        <v>67</v>
      </c>
      <c r="U141" s="17">
        <v>43466</v>
      </c>
      <c r="V141" s="17">
        <v>43830</v>
      </c>
      <c r="W141" s="18">
        <v>100</v>
      </c>
      <c r="X141" s="15">
        <v>2016</v>
      </c>
      <c r="Y141" s="16" t="s">
        <v>937</v>
      </c>
      <c r="Z141" s="21">
        <v>100</v>
      </c>
      <c r="AA141" s="21" t="s">
        <v>69</v>
      </c>
      <c r="AB141" s="21" t="s">
        <v>69</v>
      </c>
      <c r="AC141" s="42" t="s">
        <v>70</v>
      </c>
      <c r="AD141" s="42" t="s">
        <v>70</v>
      </c>
      <c r="AE141" s="42" t="s">
        <v>70</v>
      </c>
      <c r="AF141" s="43" t="s">
        <v>69</v>
      </c>
      <c r="AG141" s="15" t="s">
        <v>69</v>
      </c>
      <c r="AH141" s="15" t="s">
        <v>69</v>
      </c>
      <c r="AI141" s="16" t="s">
        <v>70</v>
      </c>
      <c r="AJ141" s="16" t="s">
        <v>70</v>
      </c>
      <c r="AK141" s="16" t="s">
        <v>70</v>
      </c>
      <c r="AL141" s="15" t="s">
        <v>69</v>
      </c>
      <c r="AM141" s="15" t="s">
        <v>69</v>
      </c>
      <c r="AN141" s="15" t="s">
        <v>69</v>
      </c>
      <c r="AO141" s="16" t="s">
        <v>70</v>
      </c>
      <c r="AP141" s="16" t="s">
        <v>70</v>
      </c>
      <c r="AQ141" s="16" t="s">
        <v>70</v>
      </c>
      <c r="AR141" s="15" t="s">
        <v>69</v>
      </c>
      <c r="AS141" s="15" t="s">
        <v>69</v>
      </c>
      <c r="AT141" s="15" t="s">
        <v>69</v>
      </c>
      <c r="AU141" s="16" t="s">
        <v>70</v>
      </c>
      <c r="AV141" s="16" t="s">
        <v>70</v>
      </c>
      <c r="AW141" s="16" t="s">
        <v>70</v>
      </c>
      <c r="AX141" s="15" t="s">
        <v>69</v>
      </c>
      <c r="AY141" s="18">
        <v>100</v>
      </c>
      <c r="AZ141" s="15" t="s">
        <v>69</v>
      </c>
      <c r="BA141" s="15" t="s">
        <v>69</v>
      </c>
      <c r="BB141" s="16" t="s">
        <v>71</v>
      </c>
      <c r="BC141" s="15" t="s">
        <v>69</v>
      </c>
      <c r="BD141" s="15" t="s">
        <v>69</v>
      </c>
    </row>
    <row r="142" spans="1:56" s="20" customFormat="1" ht="16.5" customHeight="1">
      <c r="A142" s="15">
        <v>2</v>
      </c>
      <c r="B142" s="16" t="s">
        <v>534</v>
      </c>
      <c r="C142" s="16" t="s">
        <v>167</v>
      </c>
      <c r="D142" s="15">
        <v>170</v>
      </c>
      <c r="E142" s="16" t="s">
        <v>930</v>
      </c>
      <c r="F142" s="16" t="s">
        <v>98</v>
      </c>
      <c r="G142" s="16" t="s">
        <v>99</v>
      </c>
      <c r="H142" s="16" t="s">
        <v>958</v>
      </c>
      <c r="I142" s="16" t="s">
        <v>964</v>
      </c>
      <c r="J142" s="16" t="s">
        <v>965</v>
      </c>
      <c r="K142" s="16" t="s">
        <v>966</v>
      </c>
      <c r="L142" s="15" t="s">
        <v>59</v>
      </c>
      <c r="M142" s="15" t="s">
        <v>60</v>
      </c>
      <c r="N142" s="15" t="s">
        <v>61</v>
      </c>
      <c r="O142" s="15" t="s">
        <v>104</v>
      </c>
      <c r="P142" s="16" t="s">
        <v>967</v>
      </c>
      <c r="Q142" s="16" t="s">
        <v>963</v>
      </c>
      <c r="R142" s="15" t="s">
        <v>65</v>
      </c>
      <c r="S142" s="15" t="s">
        <v>176</v>
      </c>
      <c r="T142" s="15" t="s">
        <v>67</v>
      </c>
      <c r="U142" s="17">
        <v>43466</v>
      </c>
      <c r="V142" s="17">
        <v>43830</v>
      </c>
      <c r="W142" s="18">
        <v>27</v>
      </c>
      <c r="X142" s="15">
        <v>2017</v>
      </c>
      <c r="Y142" s="16" t="s">
        <v>944</v>
      </c>
      <c r="Z142" s="21">
        <v>87</v>
      </c>
      <c r="AA142" s="21" t="s">
        <v>69</v>
      </c>
      <c r="AB142" s="21" t="s">
        <v>69</v>
      </c>
      <c r="AC142" s="42" t="s">
        <v>70</v>
      </c>
      <c r="AD142" s="42" t="s">
        <v>70</v>
      </c>
      <c r="AE142" s="42" t="s">
        <v>70</v>
      </c>
      <c r="AF142" s="43" t="s">
        <v>69</v>
      </c>
      <c r="AG142" s="15" t="s">
        <v>69</v>
      </c>
      <c r="AH142" s="15" t="s">
        <v>69</v>
      </c>
      <c r="AI142" s="16" t="s">
        <v>70</v>
      </c>
      <c r="AJ142" s="16" t="s">
        <v>70</v>
      </c>
      <c r="AK142" s="16" t="s">
        <v>70</v>
      </c>
      <c r="AL142" s="15" t="s">
        <v>69</v>
      </c>
      <c r="AM142" s="15" t="s">
        <v>69</v>
      </c>
      <c r="AN142" s="15" t="s">
        <v>69</v>
      </c>
      <c r="AO142" s="16" t="s">
        <v>70</v>
      </c>
      <c r="AP142" s="16" t="s">
        <v>70</v>
      </c>
      <c r="AQ142" s="16" t="s">
        <v>70</v>
      </c>
      <c r="AR142" s="15" t="s">
        <v>69</v>
      </c>
      <c r="AS142" s="15" t="s">
        <v>69</v>
      </c>
      <c r="AT142" s="15" t="s">
        <v>69</v>
      </c>
      <c r="AU142" s="16" t="s">
        <v>70</v>
      </c>
      <c r="AV142" s="16" t="s">
        <v>70</v>
      </c>
      <c r="AW142" s="16" t="s">
        <v>70</v>
      </c>
      <c r="AX142" s="15" t="s">
        <v>69</v>
      </c>
      <c r="AY142" s="18">
        <v>87</v>
      </c>
      <c r="AZ142" s="15" t="s">
        <v>69</v>
      </c>
      <c r="BA142" s="15" t="s">
        <v>69</v>
      </c>
      <c r="BB142" s="16" t="s">
        <v>71</v>
      </c>
      <c r="BC142" s="15" t="s">
        <v>69</v>
      </c>
      <c r="BD142" s="15" t="s">
        <v>69</v>
      </c>
    </row>
    <row r="143" spans="1:56" s="20" customFormat="1" ht="16.5" customHeight="1">
      <c r="A143" s="15">
        <v>2</v>
      </c>
      <c r="B143" s="16" t="s">
        <v>534</v>
      </c>
      <c r="C143" s="16" t="s">
        <v>167</v>
      </c>
      <c r="D143" s="15">
        <v>170</v>
      </c>
      <c r="E143" s="16" t="s">
        <v>930</v>
      </c>
      <c r="F143" s="16" t="s">
        <v>107</v>
      </c>
      <c r="G143" s="16" t="s">
        <v>99</v>
      </c>
      <c r="H143" s="16" t="s">
        <v>968</v>
      </c>
      <c r="I143" s="16" t="s">
        <v>969</v>
      </c>
      <c r="J143" s="16" t="s">
        <v>970</v>
      </c>
      <c r="K143" s="16" t="s">
        <v>971</v>
      </c>
      <c r="L143" s="15" t="s">
        <v>59</v>
      </c>
      <c r="M143" s="15" t="s">
        <v>60</v>
      </c>
      <c r="N143" s="15" t="s">
        <v>61</v>
      </c>
      <c r="O143" s="15" t="s">
        <v>104</v>
      </c>
      <c r="P143" s="16" t="s">
        <v>972</v>
      </c>
      <c r="Q143" s="16" t="s">
        <v>973</v>
      </c>
      <c r="R143" s="15" t="s">
        <v>65</v>
      </c>
      <c r="S143" s="15" t="s">
        <v>176</v>
      </c>
      <c r="T143" s="15" t="s">
        <v>67</v>
      </c>
      <c r="U143" s="17">
        <v>43466</v>
      </c>
      <c r="V143" s="17">
        <v>43830</v>
      </c>
      <c r="W143" s="18">
        <v>100</v>
      </c>
      <c r="X143" s="15">
        <v>2017</v>
      </c>
      <c r="Y143" s="16" t="s">
        <v>974</v>
      </c>
      <c r="Z143" s="21">
        <v>100</v>
      </c>
      <c r="AA143" s="21" t="s">
        <v>69</v>
      </c>
      <c r="AB143" s="21" t="s">
        <v>69</v>
      </c>
      <c r="AC143" s="42" t="s">
        <v>70</v>
      </c>
      <c r="AD143" s="42" t="s">
        <v>70</v>
      </c>
      <c r="AE143" s="42" t="s">
        <v>70</v>
      </c>
      <c r="AF143" s="43" t="s">
        <v>69</v>
      </c>
      <c r="AG143" s="15" t="s">
        <v>69</v>
      </c>
      <c r="AH143" s="15" t="s">
        <v>69</v>
      </c>
      <c r="AI143" s="16" t="s">
        <v>70</v>
      </c>
      <c r="AJ143" s="16" t="s">
        <v>70</v>
      </c>
      <c r="AK143" s="16" t="s">
        <v>70</v>
      </c>
      <c r="AL143" s="15" t="s">
        <v>69</v>
      </c>
      <c r="AM143" s="15" t="s">
        <v>69</v>
      </c>
      <c r="AN143" s="15" t="s">
        <v>69</v>
      </c>
      <c r="AO143" s="16" t="s">
        <v>70</v>
      </c>
      <c r="AP143" s="16" t="s">
        <v>70</v>
      </c>
      <c r="AQ143" s="16" t="s">
        <v>70</v>
      </c>
      <c r="AR143" s="15" t="s">
        <v>69</v>
      </c>
      <c r="AS143" s="15" t="s">
        <v>69</v>
      </c>
      <c r="AT143" s="15" t="s">
        <v>69</v>
      </c>
      <c r="AU143" s="16" t="s">
        <v>70</v>
      </c>
      <c r="AV143" s="16" t="s">
        <v>70</v>
      </c>
      <c r="AW143" s="16" t="s">
        <v>70</v>
      </c>
      <c r="AX143" s="15" t="s">
        <v>69</v>
      </c>
      <c r="AY143" s="18">
        <v>100</v>
      </c>
      <c r="AZ143" s="15" t="s">
        <v>69</v>
      </c>
      <c r="BA143" s="15" t="s">
        <v>69</v>
      </c>
      <c r="BB143" s="16" t="s">
        <v>71</v>
      </c>
      <c r="BC143" s="15" t="s">
        <v>69</v>
      </c>
      <c r="BD143" s="15" t="s">
        <v>69</v>
      </c>
    </row>
    <row r="144" spans="1:56" s="20" customFormat="1" ht="16.5" customHeight="1">
      <c r="A144" s="15">
        <v>2</v>
      </c>
      <c r="B144" s="16" t="s">
        <v>534</v>
      </c>
      <c r="C144" s="16" t="s">
        <v>167</v>
      </c>
      <c r="D144" s="15">
        <v>170</v>
      </c>
      <c r="E144" s="16" t="s">
        <v>930</v>
      </c>
      <c r="F144" s="16" t="s">
        <v>114</v>
      </c>
      <c r="G144" s="16" t="s">
        <v>99</v>
      </c>
      <c r="H144" s="16" t="s">
        <v>975</v>
      </c>
      <c r="I144" s="16" t="s">
        <v>976</v>
      </c>
      <c r="J144" s="16" t="s">
        <v>977</v>
      </c>
      <c r="K144" s="16" t="s">
        <v>978</v>
      </c>
      <c r="L144" s="15" t="s">
        <v>88</v>
      </c>
      <c r="M144" s="15" t="s">
        <v>60</v>
      </c>
      <c r="N144" s="15" t="s">
        <v>61</v>
      </c>
      <c r="O144" s="15" t="s">
        <v>104</v>
      </c>
      <c r="P144" s="16" t="s">
        <v>979</v>
      </c>
      <c r="Q144" s="16" t="s">
        <v>980</v>
      </c>
      <c r="R144" s="15" t="s">
        <v>65</v>
      </c>
      <c r="S144" s="15" t="s">
        <v>176</v>
      </c>
      <c r="T144" s="15" t="s">
        <v>67</v>
      </c>
      <c r="U144" s="17">
        <v>43466</v>
      </c>
      <c r="V144" s="17">
        <v>43830</v>
      </c>
      <c r="W144" s="18">
        <v>100</v>
      </c>
      <c r="X144" s="15">
        <v>2016</v>
      </c>
      <c r="Y144" s="16" t="s">
        <v>981</v>
      </c>
      <c r="Z144" s="21">
        <v>100</v>
      </c>
      <c r="AA144" s="21" t="s">
        <v>69</v>
      </c>
      <c r="AB144" s="21" t="s">
        <v>69</v>
      </c>
      <c r="AC144" s="42" t="s">
        <v>70</v>
      </c>
      <c r="AD144" s="42" t="s">
        <v>70</v>
      </c>
      <c r="AE144" s="42" t="s">
        <v>70</v>
      </c>
      <c r="AF144" s="43" t="s">
        <v>69</v>
      </c>
      <c r="AG144" s="18">
        <v>80</v>
      </c>
      <c r="AH144" s="18" t="s">
        <v>69</v>
      </c>
      <c r="AI144" s="18" t="s">
        <v>69</v>
      </c>
      <c r="AJ144" s="16" t="s">
        <v>71</v>
      </c>
      <c r="AK144" s="18" t="s">
        <v>69</v>
      </c>
      <c r="AL144" s="18" t="s">
        <v>69</v>
      </c>
      <c r="AM144" s="15" t="s">
        <v>69</v>
      </c>
      <c r="AN144" s="15" t="s">
        <v>69</v>
      </c>
      <c r="AO144" s="16" t="s">
        <v>70</v>
      </c>
      <c r="AP144" s="16" t="s">
        <v>70</v>
      </c>
      <c r="AQ144" s="16" t="s">
        <v>70</v>
      </c>
      <c r="AR144" s="15" t="s">
        <v>69</v>
      </c>
      <c r="AS144" s="18">
        <v>100</v>
      </c>
      <c r="AT144" s="15" t="s">
        <v>69</v>
      </c>
      <c r="AU144" s="15" t="s">
        <v>69</v>
      </c>
      <c r="AV144" s="16" t="s">
        <v>71</v>
      </c>
      <c r="AW144" s="15" t="s">
        <v>69</v>
      </c>
      <c r="AX144" s="15" t="s">
        <v>69</v>
      </c>
      <c r="AY144" s="18">
        <v>100</v>
      </c>
      <c r="AZ144" s="15" t="s">
        <v>69</v>
      </c>
      <c r="BA144" s="15" t="s">
        <v>69</v>
      </c>
      <c r="BB144" s="16" t="s">
        <v>71</v>
      </c>
      <c r="BC144" s="15" t="s">
        <v>69</v>
      </c>
      <c r="BD144" s="15" t="s">
        <v>69</v>
      </c>
    </row>
    <row r="145" spans="1:56" s="20" customFormat="1" ht="16.5" customHeight="1">
      <c r="A145" s="15">
        <v>2</v>
      </c>
      <c r="B145" s="16" t="s">
        <v>534</v>
      </c>
      <c r="C145" s="16" t="s">
        <v>167</v>
      </c>
      <c r="D145" s="15">
        <v>170</v>
      </c>
      <c r="E145" s="16" t="s">
        <v>930</v>
      </c>
      <c r="F145" s="16" t="s">
        <v>121</v>
      </c>
      <c r="G145" s="16" t="s">
        <v>99</v>
      </c>
      <c r="H145" s="16" t="s">
        <v>982</v>
      </c>
      <c r="I145" s="16" t="s">
        <v>983</v>
      </c>
      <c r="J145" s="16" t="s">
        <v>984</v>
      </c>
      <c r="K145" s="16" t="s">
        <v>985</v>
      </c>
      <c r="L145" s="15" t="s">
        <v>161</v>
      </c>
      <c r="M145" s="15" t="s">
        <v>60</v>
      </c>
      <c r="N145" s="15" t="s">
        <v>61</v>
      </c>
      <c r="O145" s="15" t="s">
        <v>104</v>
      </c>
      <c r="P145" s="16" t="s">
        <v>986</v>
      </c>
      <c r="Q145" s="16" t="s">
        <v>987</v>
      </c>
      <c r="R145" s="15" t="s">
        <v>65</v>
      </c>
      <c r="S145" s="15" t="s">
        <v>176</v>
      </c>
      <c r="T145" s="15" t="s">
        <v>67</v>
      </c>
      <c r="U145" s="17">
        <v>43466</v>
      </c>
      <c r="V145" s="17">
        <v>43830</v>
      </c>
      <c r="W145" s="18">
        <v>100</v>
      </c>
      <c r="X145" s="15">
        <v>2016</v>
      </c>
      <c r="Y145" s="16" t="s">
        <v>988</v>
      </c>
      <c r="Z145" s="23">
        <v>100</v>
      </c>
      <c r="AA145" s="23">
        <v>25</v>
      </c>
      <c r="AB145" s="23">
        <f>(1/4)*100</f>
        <v>25</v>
      </c>
      <c r="AC145" s="44">
        <v>0</v>
      </c>
      <c r="AD145" s="42" t="s">
        <v>164</v>
      </c>
      <c r="AE145" s="44">
        <v>25</v>
      </c>
      <c r="AF145" s="42" t="s">
        <v>989</v>
      </c>
      <c r="AG145" s="18">
        <v>50</v>
      </c>
      <c r="AH145" s="18" t="s">
        <v>69</v>
      </c>
      <c r="AI145" s="18" t="s">
        <v>69</v>
      </c>
      <c r="AJ145" s="16" t="s">
        <v>71</v>
      </c>
      <c r="AK145" s="18" t="s">
        <v>69</v>
      </c>
      <c r="AL145" s="18" t="s">
        <v>69</v>
      </c>
      <c r="AM145" s="18">
        <v>75</v>
      </c>
      <c r="AN145" s="18" t="s">
        <v>69</v>
      </c>
      <c r="AO145" s="18" t="s">
        <v>69</v>
      </c>
      <c r="AP145" s="16" t="s">
        <v>71</v>
      </c>
      <c r="AQ145" s="18" t="s">
        <v>69</v>
      </c>
      <c r="AR145" s="18" t="s">
        <v>69</v>
      </c>
      <c r="AS145" s="18">
        <v>100</v>
      </c>
      <c r="AT145" s="15" t="s">
        <v>69</v>
      </c>
      <c r="AU145" s="15" t="s">
        <v>69</v>
      </c>
      <c r="AV145" s="16" t="s">
        <v>71</v>
      </c>
      <c r="AW145" s="15" t="s">
        <v>69</v>
      </c>
      <c r="AX145" s="15" t="s">
        <v>69</v>
      </c>
      <c r="AY145" s="18">
        <v>100</v>
      </c>
      <c r="AZ145" s="15" t="s">
        <v>69</v>
      </c>
      <c r="BA145" s="15" t="s">
        <v>69</v>
      </c>
      <c r="BB145" s="16" t="s">
        <v>71</v>
      </c>
      <c r="BC145" s="15" t="s">
        <v>69</v>
      </c>
      <c r="BD145" s="15" t="s">
        <v>69</v>
      </c>
    </row>
    <row r="146" spans="1:56" s="20" customFormat="1" ht="16.5" customHeight="1">
      <c r="A146" s="15">
        <v>2</v>
      </c>
      <c r="B146" s="16" t="s">
        <v>534</v>
      </c>
      <c r="C146" s="16" t="s">
        <v>167</v>
      </c>
      <c r="D146" s="15">
        <v>170</v>
      </c>
      <c r="E146" s="16" t="s">
        <v>930</v>
      </c>
      <c r="F146" s="16" t="s">
        <v>128</v>
      </c>
      <c r="G146" s="16" t="s">
        <v>99</v>
      </c>
      <c r="H146" s="16" t="s">
        <v>990</v>
      </c>
      <c r="I146" s="16" t="s">
        <v>991</v>
      </c>
      <c r="J146" s="16" t="s">
        <v>992</v>
      </c>
      <c r="K146" s="16" t="s">
        <v>993</v>
      </c>
      <c r="L146" s="15" t="s">
        <v>161</v>
      </c>
      <c r="M146" s="15" t="s">
        <v>60</v>
      </c>
      <c r="N146" s="15" t="s">
        <v>61</v>
      </c>
      <c r="O146" s="15" t="s">
        <v>104</v>
      </c>
      <c r="P146" s="16" t="s">
        <v>994</v>
      </c>
      <c r="Q146" s="16" t="s">
        <v>995</v>
      </c>
      <c r="R146" s="15" t="s">
        <v>65</v>
      </c>
      <c r="S146" s="15" t="s">
        <v>184</v>
      </c>
      <c r="T146" s="15" t="s">
        <v>67</v>
      </c>
      <c r="U146" s="17">
        <v>43466</v>
      </c>
      <c r="V146" s="17">
        <v>43830</v>
      </c>
      <c r="W146" s="18">
        <v>100</v>
      </c>
      <c r="X146" s="15">
        <v>2015</v>
      </c>
      <c r="Y146" s="16" t="s">
        <v>988</v>
      </c>
      <c r="Z146" s="23">
        <v>100</v>
      </c>
      <c r="AA146" s="23">
        <v>100</v>
      </c>
      <c r="AB146" s="23">
        <f>(89/89)*100</f>
        <v>100</v>
      </c>
      <c r="AC146" s="44">
        <v>0</v>
      </c>
      <c r="AD146" s="42" t="s">
        <v>164</v>
      </c>
      <c r="AE146" s="44">
        <v>100</v>
      </c>
      <c r="AF146" s="42" t="s">
        <v>996</v>
      </c>
      <c r="AG146" s="18">
        <v>100</v>
      </c>
      <c r="AH146" s="18" t="s">
        <v>69</v>
      </c>
      <c r="AI146" s="18" t="s">
        <v>69</v>
      </c>
      <c r="AJ146" s="16" t="s">
        <v>71</v>
      </c>
      <c r="AK146" s="18" t="s">
        <v>69</v>
      </c>
      <c r="AL146" s="18" t="s">
        <v>69</v>
      </c>
      <c r="AM146" s="18">
        <v>100</v>
      </c>
      <c r="AN146" s="18" t="s">
        <v>69</v>
      </c>
      <c r="AO146" s="18" t="s">
        <v>69</v>
      </c>
      <c r="AP146" s="16" t="s">
        <v>71</v>
      </c>
      <c r="AQ146" s="18" t="s">
        <v>69</v>
      </c>
      <c r="AR146" s="18" t="s">
        <v>69</v>
      </c>
      <c r="AS146" s="18">
        <v>100</v>
      </c>
      <c r="AT146" s="15" t="s">
        <v>69</v>
      </c>
      <c r="AU146" s="15" t="s">
        <v>69</v>
      </c>
      <c r="AV146" s="16" t="s">
        <v>71</v>
      </c>
      <c r="AW146" s="15" t="s">
        <v>69</v>
      </c>
      <c r="AX146" s="15" t="s">
        <v>69</v>
      </c>
      <c r="AY146" s="18">
        <v>100</v>
      </c>
      <c r="AZ146" s="15" t="s">
        <v>69</v>
      </c>
      <c r="BA146" s="15" t="s">
        <v>69</v>
      </c>
      <c r="BB146" s="16" t="s">
        <v>71</v>
      </c>
      <c r="BC146" s="15" t="s">
        <v>69</v>
      </c>
      <c r="BD146" s="15" t="s">
        <v>69</v>
      </c>
    </row>
    <row r="147" spans="1:56" s="20" customFormat="1" ht="16.5" customHeight="1">
      <c r="A147" s="15">
        <v>2</v>
      </c>
      <c r="B147" s="16" t="s">
        <v>534</v>
      </c>
      <c r="C147" s="16" t="s">
        <v>167</v>
      </c>
      <c r="D147" s="15">
        <v>170</v>
      </c>
      <c r="E147" s="16" t="s">
        <v>930</v>
      </c>
      <c r="F147" s="16" t="s">
        <v>135</v>
      </c>
      <c r="G147" s="16" t="s">
        <v>99</v>
      </c>
      <c r="H147" s="16" t="s">
        <v>997</v>
      </c>
      <c r="I147" s="16" t="s">
        <v>998</v>
      </c>
      <c r="J147" s="16" t="s">
        <v>999</v>
      </c>
      <c r="K147" s="16" t="s">
        <v>1000</v>
      </c>
      <c r="L147" s="15" t="s">
        <v>59</v>
      </c>
      <c r="M147" s="15" t="s">
        <v>1001</v>
      </c>
      <c r="N147" s="15" t="s">
        <v>61</v>
      </c>
      <c r="O147" s="15" t="s">
        <v>104</v>
      </c>
      <c r="P147" s="16" t="s">
        <v>1002</v>
      </c>
      <c r="Q147" s="16" t="s">
        <v>1003</v>
      </c>
      <c r="R147" s="15" t="s">
        <v>811</v>
      </c>
      <c r="S147" s="15" t="s">
        <v>176</v>
      </c>
      <c r="T147" s="15" t="s">
        <v>67</v>
      </c>
      <c r="U147" s="17">
        <v>43466</v>
      </c>
      <c r="V147" s="17">
        <v>43830</v>
      </c>
      <c r="W147" s="18">
        <v>3</v>
      </c>
      <c r="X147" s="15">
        <v>2018</v>
      </c>
      <c r="Y147" s="16" t="s">
        <v>276</v>
      </c>
      <c r="Z147" s="21">
        <v>3</v>
      </c>
      <c r="AA147" s="21" t="s">
        <v>69</v>
      </c>
      <c r="AB147" s="21" t="s">
        <v>69</v>
      </c>
      <c r="AC147" s="42" t="s">
        <v>70</v>
      </c>
      <c r="AD147" s="42" t="s">
        <v>70</v>
      </c>
      <c r="AE147" s="42" t="s">
        <v>70</v>
      </c>
      <c r="AF147" s="43" t="s">
        <v>69</v>
      </c>
      <c r="AG147" s="15" t="s">
        <v>69</v>
      </c>
      <c r="AH147" s="15" t="s">
        <v>69</v>
      </c>
      <c r="AI147" s="16" t="s">
        <v>70</v>
      </c>
      <c r="AJ147" s="16" t="s">
        <v>70</v>
      </c>
      <c r="AK147" s="16" t="s">
        <v>70</v>
      </c>
      <c r="AL147" s="15" t="s">
        <v>69</v>
      </c>
      <c r="AM147" s="15" t="s">
        <v>69</v>
      </c>
      <c r="AN147" s="15" t="s">
        <v>69</v>
      </c>
      <c r="AO147" s="16" t="s">
        <v>70</v>
      </c>
      <c r="AP147" s="16" t="s">
        <v>70</v>
      </c>
      <c r="AQ147" s="16" t="s">
        <v>70</v>
      </c>
      <c r="AR147" s="15" t="s">
        <v>69</v>
      </c>
      <c r="AS147" s="15" t="s">
        <v>69</v>
      </c>
      <c r="AT147" s="15" t="s">
        <v>69</v>
      </c>
      <c r="AU147" s="16" t="s">
        <v>70</v>
      </c>
      <c r="AV147" s="16" t="s">
        <v>70</v>
      </c>
      <c r="AW147" s="16" t="s">
        <v>70</v>
      </c>
      <c r="AX147" s="15" t="s">
        <v>69</v>
      </c>
      <c r="AY147" s="18">
        <v>3</v>
      </c>
      <c r="AZ147" s="15" t="s">
        <v>69</v>
      </c>
      <c r="BA147" s="15" t="s">
        <v>69</v>
      </c>
      <c r="BB147" s="16" t="s">
        <v>71</v>
      </c>
      <c r="BC147" s="15" t="s">
        <v>69</v>
      </c>
      <c r="BD147" s="15" t="s">
        <v>69</v>
      </c>
    </row>
    <row r="148" spans="1:56" s="20" customFormat="1" ht="16.5" customHeight="1">
      <c r="A148" s="15">
        <v>2</v>
      </c>
      <c r="B148" s="16" t="s">
        <v>534</v>
      </c>
      <c r="C148" s="16" t="s">
        <v>167</v>
      </c>
      <c r="D148" s="15">
        <v>170</v>
      </c>
      <c r="E148" s="16" t="s">
        <v>930</v>
      </c>
      <c r="F148" s="16" t="s">
        <v>142</v>
      </c>
      <c r="G148" s="16" t="s">
        <v>99</v>
      </c>
      <c r="H148" s="16" t="s">
        <v>1004</v>
      </c>
      <c r="I148" s="16" t="s">
        <v>1005</v>
      </c>
      <c r="J148" s="16" t="s">
        <v>1006</v>
      </c>
      <c r="K148" s="16" t="s">
        <v>1007</v>
      </c>
      <c r="L148" s="15" t="s">
        <v>161</v>
      </c>
      <c r="M148" s="15" t="s">
        <v>60</v>
      </c>
      <c r="N148" s="15" t="s">
        <v>61</v>
      </c>
      <c r="O148" s="15" t="s">
        <v>104</v>
      </c>
      <c r="P148" s="16" t="s">
        <v>1008</v>
      </c>
      <c r="Q148" s="16" t="s">
        <v>1009</v>
      </c>
      <c r="R148" s="15" t="s">
        <v>65</v>
      </c>
      <c r="S148" s="15" t="s">
        <v>176</v>
      </c>
      <c r="T148" s="15" t="s">
        <v>67</v>
      </c>
      <c r="U148" s="17">
        <v>43831</v>
      </c>
      <c r="V148" s="17">
        <v>44196</v>
      </c>
      <c r="W148" s="15" t="s">
        <v>80</v>
      </c>
      <c r="X148" s="15">
        <v>2020</v>
      </c>
      <c r="Y148" s="16" t="s">
        <v>1010</v>
      </c>
      <c r="Z148" s="23">
        <v>100</v>
      </c>
      <c r="AA148" s="23">
        <v>25</v>
      </c>
      <c r="AB148" s="23">
        <f>(1/4)*100</f>
        <v>25</v>
      </c>
      <c r="AC148" s="44">
        <v>0</v>
      </c>
      <c r="AD148" s="42" t="s">
        <v>164</v>
      </c>
      <c r="AE148" s="44">
        <v>25</v>
      </c>
      <c r="AF148" s="42" t="s">
        <v>1011</v>
      </c>
      <c r="AG148" s="18">
        <v>50</v>
      </c>
      <c r="AH148" s="18" t="s">
        <v>69</v>
      </c>
      <c r="AI148" s="18" t="s">
        <v>69</v>
      </c>
      <c r="AJ148" s="16" t="s">
        <v>71</v>
      </c>
      <c r="AK148" s="18" t="s">
        <v>69</v>
      </c>
      <c r="AL148" s="18" t="s">
        <v>69</v>
      </c>
      <c r="AM148" s="18">
        <v>75</v>
      </c>
      <c r="AN148" s="18" t="s">
        <v>69</v>
      </c>
      <c r="AO148" s="18" t="s">
        <v>69</v>
      </c>
      <c r="AP148" s="16" t="s">
        <v>71</v>
      </c>
      <c r="AQ148" s="18" t="s">
        <v>69</v>
      </c>
      <c r="AR148" s="18" t="s">
        <v>69</v>
      </c>
      <c r="AS148" s="18">
        <v>100</v>
      </c>
      <c r="AT148" s="15" t="s">
        <v>69</v>
      </c>
      <c r="AU148" s="15" t="s">
        <v>69</v>
      </c>
      <c r="AV148" s="16" t="s">
        <v>71</v>
      </c>
      <c r="AW148" s="15" t="s">
        <v>69</v>
      </c>
      <c r="AX148" s="15" t="s">
        <v>69</v>
      </c>
      <c r="AY148" s="18">
        <v>100</v>
      </c>
      <c r="AZ148" s="15" t="s">
        <v>69</v>
      </c>
      <c r="BA148" s="15" t="s">
        <v>69</v>
      </c>
      <c r="BB148" s="16" t="s">
        <v>71</v>
      </c>
      <c r="BC148" s="15" t="s">
        <v>69</v>
      </c>
      <c r="BD148" s="15" t="s">
        <v>69</v>
      </c>
    </row>
    <row r="149" spans="1:56" s="20" customFormat="1" ht="16.5" customHeight="1">
      <c r="A149" s="15">
        <v>2</v>
      </c>
      <c r="B149" s="16" t="s">
        <v>534</v>
      </c>
      <c r="C149" s="16" t="s">
        <v>167</v>
      </c>
      <c r="D149" s="15">
        <v>170</v>
      </c>
      <c r="E149" s="16" t="s">
        <v>930</v>
      </c>
      <c r="F149" s="16" t="s">
        <v>149</v>
      </c>
      <c r="G149" s="16" t="s">
        <v>99</v>
      </c>
      <c r="H149" s="16" t="s">
        <v>1012</v>
      </c>
      <c r="I149" s="16" t="s">
        <v>1013</v>
      </c>
      <c r="J149" s="16" t="s">
        <v>1014</v>
      </c>
      <c r="K149" s="16" t="s">
        <v>1015</v>
      </c>
      <c r="L149" s="15" t="s">
        <v>59</v>
      </c>
      <c r="M149" s="15" t="s">
        <v>60</v>
      </c>
      <c r="N149" s="15" t="s">
        <v>61</v>
      </c>
      <c r="O149" s="15" t="s">
        <v>104</v>
      </c>
      <c r="P149" s="16" t="s">
        <v>1016</v>
      </c>
      <c r="Q149" s="16" t="s">
        <v>1017</v>
      </c>
      <c r="R149" s="15" t="s">
        <v>65</v>
      </c>
      <c r="S149" s="15" t="s">
        <v>176</v>
      </c>
      <c r="T149" s="15" t="s">
        <v>67</v>
      </c>
      <c r="U149" s="17">
        <v>43466</v>
      </c>
      <c r="V149" s="17">
        <v>43830</v>
      </c>
      <c r="W149" s="18">
        <v>100</v>
      </c>
      <c r="X149" s="15">
        <v>2016</v>
      </c>
      <c r="Y149" s="16" t="s">
        <v>937</v>
      </c>
      <c r="Z149" s="21">
        <v>100</v>
      </c>
      <c r="AA149" s="21" t="s">
        <v>69</v>
      </c>
      <c r="AB149" s="21" t="s">
        <v>69</v>
      </c>
      <c r="AC149" s="42" t="s">
        <v>70</v>
      </c>
      <c r="AD149" s="42" t="s">
        <v>70</v>
      </c>
      <c r="AE149" s="42" t="s">
        <v>70</v>
      </c>
      <c r="AF149" s="43" t="s">
        <v>69</v>
      </c>
      <c r="AG149" s="15" t="s">
        <v>69</v>
      </c>
      <c r="AH149" s="15" t="s">
        <v>69</v>
      </c>
      <c r="AI149" s="16" t="s">
        <v>70</v>
      </c>
      <c r="AJ149" s="16" t="s">
        <v>70</v>
      </c>
      <c r="AK149" s="16" t="s">
        <v>70</v>
      </c>
      <c r="AL149" s="15" t="s">
        <v>69</v>
      </c>
      <c r="AM149" s="15" t="s">
        <v>69</v>
      </c>
      <c r="AN149" s="15" t="s">
        <v>69</v>
      </c>
      <c r="AO149" s="16" t="s">
        <v>70</v>
      </c>
      <c r="AP149" s="16" t="s">
        <v>70</v>
      </c>
      <c r="AQ149" s="16" t="s">
        <v>70</v>
      </c>
      <c r="AR149" s="15" t="s">
        <v>69</v>
      </c>
      <c r="AS149" s="15" t="s">
        <v>69</v>
      </c>
      <c r="AT149" s="15" t="s">
        <v>69</v>
      </c>
      <c r="AU149" s="16" t="s">
        <v>70</v>
      </c>
      <c r="AV149" s="16" t="s">
        <v>70</v>
      </c>
      <c r="AW149" s="16" t="s">
        <v>70</v>
      </c>
      <c r="AX149" s="15" t="s">
        <v>69</v>
      </c>
      <c r="AY149" s="18">
        <v>100</v>
      </c>
      <c r="AZ149" s="15" t="s">
        <v>69</v>
      </c>
      <c r="BA149" s="15" t="s">
        <v>69</v>
      </c>
      <c r="BB149" s="16" t="s">
        <v>71</v>
      </c>
      <c r="BC149" s="15" t="s">
        <v>69</v>
      </c>
      <c r="BD149" s="15" t="s">
        <v>69</v>
      </c>
    </row>
    <row r="150" spans="1:56" s="20" customFormat="1" ht="16.5" customHeight="1">
      <c r="A150" s="15">
        <v>2</v>
      </c>
      <c r="B150" s="16" t="s">
        <v>534</v>
      </c>
      <c r="C150" s="16" t="s">
        <v>167</v>
      </c>
      <c r="D150" s="15">
        <v>170</v>
      </c>
      <c r="E150" s="16" t="s">
        <v>930</v>
      </c>
      <c r="F150" s="16" t="s">
        <v>149</v>
      </c>
      <c r="G150" s="16" t="s">
        <v>99</v>
      </c>
      <c r="H150" s="16" t="s">
        <v>1012</v>
      </c>
      <c r="I150" s="16" t="s">
        <v>1018</v>
      </c>
      <c r="J150" s="16" t="s">
        <v>1019</v>
      </c>
      <c r="K150" s="16" t="s">
        <v>1020</v>
      </c>
      <c r="L150" s="15" t="s">
        <v>161</v>
      </c>
      <c r="M150" s="15" t="s">
        <v>60</v>
      </c>
      <c r="N150" s="15" t="s">
        <v>61</v>
      </c>
      <c r="O150" s="15" t="s">
        <v>104</v>
      </c>
      <c r="P150" s="16" t="s">
        <v>1021</v>
      </c>
      <c r="Q150" s="16" t="s">
        <v>1022</v>
      </c>
      <c r="R150" s="15" t="s">
        <v>65</v>
      </c>
      <c r="S150" s="15" t="s">
        <v>184</v>
      </c>
      <c r="T150" s="15" t="s">
        <v>67</v>
      </c>
      <c r="U150" s="17">
        <v>43466</v>
      </c>
      <c r="V150" s="17">
        <v>43830</v>
      </c>
      <c r="W150" s="18">
        <v>100</v>
      </c>
      <c r="X150" s="15">
        <v>2019</v>
      </c>
      <c r="Y150" s="16" t="s">
        <v>1023</v>
      </c>
      <c r="Z150" s="23">
        <v>100</v>
      </c>
      <c r="AA150" s="23">
        <v>100</v>
      </c>
      <c r="AB150" s="23">
        <f>(49/49)*100</f>
        <v>100</v>
      </c>
      <c r="AC150" s="44">
        <v>0</v>
      </c>
      <c r="AD150" s="42" t="s">
        <v>164</v>
      </c>
      <c r="AE150" s="44">
        <v>100</v>
      </c>
      <c r="AF150" s="42" t="s">
        <v>1024</v>
      </c>
      <c r="AG150" s="18">
        <v>100</v>
      </c>
      <c r="AH150" s="18" t="s">
        <v>69</v>
      </c>
      <c r="AI150" s="18" t="s">
        <v>69</v>
      </c>
      <c r="AJ150" s="16" t="s">
        <v>71</v>
      </c>
      <c r="AK150" s="18" t="s">
        <v>69</v>
      </c>
      <c r="AL150" s="18" t="s">
        <v>69</v>
      </c>
      <c r="AM150" s="18">
        <v>100</v>
      </c>
      <c r="AN150" s="18" t="s">
        <v>69</v>
      </c>
      <c r="AO150" s="18" t="s">
        <v>69</v>
      </c>
      <c r="AP150" s="16" t="s">
        <v>71</v>
      </c>
      <c r="AQ150" s="18" t="s">
        <v>69</v>
      </c>
      <c r="AR150" s="18" t="s">
        <v>69</v>
      </c>
      <c r="AS150" s="18">
        <v>100</v>
      </c>
      <c r="AT150" s="15" t="s">
        <v>69</v>
      </c>
      <c r="AU150" s="15" t="s">
        <v>69</v>
      </c>
      <c r="AV150" s="16" t="s">
        <v>71</v>
      </c>
      <c r="AW150" s="15" t="s">
        <v>69</v>
      </c>
      <c r="AX150" s="15" t="s">
        <v>69</v>
      </c>
      <c r="AY150" s="18">
        <v>100</v>
      </c>
      <c r="AZ150" s="15" t="s">
        <v>69</v>
      </c>
      <c r="BA150" s="15" t="s">
        <v>69</v>
      </c>
      <c r="BB150" s="16" t="s">
        <v>71</v>
      </c>
      <c r="BC150" s="15" t="s">
        <v>69</v>
      </c>
      <c r="BD150" s="15" t="s">
        <v>69</v>
      </c>
    </row>
    <row r="151" spans="1:56" s="20" customFormat="1" ht="16.5" customHeight="1">
      <c r="A151" s="15">
        <v>2</v>
      </c>
      <c r="B151" s="16" t="s">
        <v>534</v>
      </c>
      <c r="C151" s="16" t="s">
        <v>167</v>
      </c>
      <c r="D151" s="15">
        <v>170</v>
      </c>
      <c r="E151" s="16" t="s">
        <v>930</v>
      </c>
      <c r="F151" s="16" t="s">
        <v>156</v>
      </c>
      <c r="G151" s="16" t="s">
        <v>99</v>
      </c>
      <c r="H151" s="16" t="s">
        <v>1025</v>
      </c>
      <c r="I151" s="16" t="s">
        <v>1026</v>
      </c>
      <c r="J151" s="16" t="s">
        <v>1027</v>
      </c>
      <c r="K151" s="16" t="s">
        <v>1028</v>
      </c>
      <c r="L151" s="15" t="s">
        <v>59</v>
      </c>
      <c r="M151" s="15" t="s">
        <v>60</v>
      </c>
      <c r="N151" s="15" t="s">
        <v>61</v>
      </c>
      <c r="O151" s="15" t="s">
        <v>104</v>
      </c>
      <c r="P151" s="16" t="s">
        <v>1029</v>
      </c>
      <c r="Q151" s="16" t="s">
        <v>1030</v>
      </c>
      <c r="R151" s="15" t="s">
        <v>65</v>
      </c>
      <c r="S151" s="15" t="s">
        <v>176</v>
      </c>
      <c r="T151" s="15" t="s">
        <v>67</v>
      </c>
      <c r="U151" s="17">
        <v>43466</v>
      </c>
      <c r="V151" s="17">
        <v>43830</v>
      </c>
      <c r="W151" s="18">
        <v>100</v>
      </c>
      <c r="X151" s="15">
        <v>2016</v>
      </c>
      <c r="Y151" s="16" t="s">
        <v>1031</v>
      </c>
      <c r="Z151" s="21">
        <v>100</v>
      </c>
      <c r="AA151" s="21" t="s">
        <v>69</v>
      </c>
      <c r="AB151" s="21" t="s">
        <v>69</v>
      </c>
      <c r="AC151" s="42" t="s">
        <v>70</v>
      </c>
      <c r="AD151" s="42" t="s">
        <v>70</v>
      </c>
      <c r="AE151" s="42" t="s">
        <v>70</v>
      </c>
      <c r="AF151" s="43" t="s">
        <v>69</v>
      </c>
      <c r="AG151" s="15" t="s">
        <v>69</v>
      </c>
      <c r="AH151" s="15" t="s">
        <v>69</v>
      </c>
      <c r="AI151" s="16" t="s">
        <v>70</v>
      </c>
      <c r="AJ151" s="16" t="s">
        <v>70</v>
      </c>
      <c r="AK151" s="16" t="s">
        <v>70</v>
      </c>
      <c r="AL151" s="15" t="s">
        <v>69</v>
      </c>
      <c r="AM151" s="15" t="s">
        <v>69</v>
      </c>
      <c r="AN151" s="15" t="s">
        <v>69</v>
      </c>
      <c r="AO151" s="16" t="s">
        <v>70</v>
      </c>
      <c r="AP151" s="16" t="s">
        <v>70</v>
      </c>
      <c r="AQ151" s="16" t="s">
        <v>70</v>
      </c>
      <c r="AR151" s="15" t="s">
        <v>69</v>
      </c>
      <c r="AS151" s="15" t="s">
        <v>69</v>
      </c>
      <c r="AT151" s="15" t="s">
        <v>69</v>
      </c>
      <c r="AU151" s="16" t="s">
        <v>70</v>
      </c>
      <c r="AV151" s="16" t="s">
        <v>70</v>
      </c>
      <c r="AW151" s="16" t="s">
        <v>70</v>
      </c>
      <c r="AX151" s="15" t="s">
        <v>69</v>
      </c>
      <c r="AY151" s="18">
        <v>100</v>
      </c>
      <c r="AZ151" s="15" t="s">
        <v>69</v>
      </c>
      <c r="BA151" s="15" t="s">
        <v>69</v>
      </c>
      <c r="BB151" s="16" t="s">
        <v>71</v>
      </c>
      <c r="BC151" s="15" t="s">
        <v>69</v>
      </c>
      <c r="BD151" s="15" t="s">
        <v>69</v>
      </c>
    </row>
    <row r="152" spans="1:56" s="20" customFormat="1" ht="16.5" customHeight="1">
      <c r="A152" s="15">
        <v>4</v>
      </c>
      <c r="B152" s="16" t="s">
        <v>166</v>
      </c>
      <c r="C152" s="16" t="s">
        <v>167</v>
      </c>
      <c r="D152" s="15">
        <v>160</v>
      </c>
      <c r="E152" s="16" t="s">
        <v>1032</v>
      </c>
      <c r="F152" s="16" t="s">
        <v>53</v>
      </c>
      <c r="G152" s="16" t="s">
        <v>54</v>
      </c>
      <c r="H152" s="16" t="s">
        <v>1033</v>
      </c>
      <c r="I152" s="16" t="s">
        <v>789</v>
      </c>
      <c r="J152" s="16" t="s">
        <v>790</v>
      </c>
      <c r="K152" s="16" t="s">
        <v>1034</v>
      </c>
      <c r="L152" s="15" t="s">
        <v>59</v>
      </c>
      <c r="M152" s="15" t="s">
        <v>173</v>
      </c>
      <c r="N152" s="15" t="s">
        <v>61</v>
      </c>
      <c r="O152" s="15" t="s">
        <v>62</v>
      </c>
      <c r="P152" s="16" t="s">
        <v>174</v>
      </c>
      <c r="Q152" s="16" t="s">
        <v>175</v>
      </c>
      <c r="R152" s="15" t="s">
        <v>65</v>
      </c>
      <c r="S152" s="15" t="s">
        <v>176</v>
      </c>
      <c r="T152" s="15" t="s">
        <v>67</v>
      </c>
      <c r="U152" s="17">
        <v>43466</v>
      </c>
      <c r="V152" s="17">
        <v>43830</v>
      </c>
      <c r="W152" s="18">
        <v>2.62</v>
      </c>
      <c r="X152" s="15">
        <v>2016</v>
      </c>
      <c r="Y152" s="16" t="s">
        <v>177</v>
      </c>
      <c r="Z152" s="21">
        <v>3.6</v>
      </c>
      <c r="AA152" s="21" t="s">
        <v>69</v>
      </c>
      <c r="AB152" s="21" t="s">
        <v>69</v>
      </c>
      <c r="AC152" s="42" t="s">
        <v>70</v>
      </c>
      <c r="AD152" s="42" t="s">
        <v>70</v>
      </c>
      <c r="AE152" s="42" t="s">
        <v>70</v>
      </c>
      <c r="AF152" s="43" t="s">
        <v>69</v>
      </c>
      <c r="AG152" s="15" t="s">
        <v>69</v>
      </c>
      <c r="AH152" s="15" t="s">
        <v>69</v>
      </c>
      <c r="AI152" s="16" t="s">
        <v>70</v>
      </c>
      <c r="AJ152" s="16" t="s">
        <v>70</v>
      </c>
      <c r="AK152" s="16" t="s">
        <v>70</v>
      </c>
      <c r="AL152" s="15" t="s">
        <v>69</v>
      </c>
      <c r="AM152" s="15" t="s">
        <v>69</v>
      </c>
      <c r="AN152" s="15" t="s">
        <v>69</v>
      </c>
      <c r="AO152" s="16" t="s">
        <v>70</v>
      </c>
      <c r="AP152" s="16" t="s">
        <v>70</v>
      </c>
      <c r="AQ152" s="16" t="s">
        <v>70</v>
      </c>
      <c r="AR152" s="15" t="s">
        <v>69</v>
      </c>
      <c r="AS152" s="15" t="s">
        <v>69</v>
      </c>
      <c r="AT152" s="15" t="s">
        <v>69</v>
      </c>
      <c r="AU152" s="16" t="s">
        <v>70</v>
      </c>
      <c r="AV152" s="16" t="s">
        <v>70</v>
      </c>
      <c r="AW152" s="16" t="s">
        <v>70</v>
      </c>
      <c r="AX152" s="15" t="s">
        <v>69</v>
      </c>
      <c r="AY152" s="18">
        <v>3.6</v>
      </c>
      <c r="AZ152" s="15" t="s">
        <v>69</v>
      </c>
      <c r="BA152" s="15" t="s">
        <v>69</v>
      </c>
      <c r="BB152" s="16" t="s">
        <v>71</v>
      </c>
      <c r="BC152" s="15" t="s">
        <v>69</v>
      </c>
      <c r="BD152" s="15" t="s">
        <v>69</v>
      </c>
    </row>
    <row r="153" spans="1:56" s="20" customFormat="1" ht="16.5" customHeight="1">
      <c r="A153" s="15">
        <v>4</v>
      </c>
      <c r="B153" s="16" t="s">
        <v>166</v>
      </c>
      <c r="C153" s="16" t="s">
        <v>167</v>
      </c>
      <c r="D153" s="15">
        <v>160</v>
      </c>
      <c r="E153" s="16" t="s">
        <v>1032</v>
      </c>
      <c r="F153" s="16" t="s">
        <v>72</v>
      </c>
      <c r="G153" s="16" t="s">
        <v>73</v>
      </c>
      <c r="H153" s="16" t="s">
        <v>1035</v>
      </c>
      <c r="I153" s="16" t="s">
        <v>1036</v>
      </c>
      <c r="J153" s="16" t="s">
        <v>1037</v>
      </c>
      <c r="K153" s="16" t="s">
        <v>1038</v>
      </c>
      <c r="L153" s="15" t="s">
        <v>59</v>
      </c>
      <c r="M153" s="15" t="s">
        <v>60</v>
      </c>
      <c r="N153" s="15" t="s">
        <v>61</v>
      </c>
      <c r="O153" s="15" t="s">
        <v>62</v>
      </c>
      <c r="P153" s="16" t="s">
        <v>1039</v>
      </c>
      <c r="Q153" s="16" t="s">
        <v>1040</v>
      </c>
      <c r="R153" s="15" t="s">
        <v>65</v>
      </c>
      <c r="S153" s="15" t="s">
        <v>184</v>
      </c>
      <c r="T153" s="15" t="s">
        <v>67</v>
      </c>
      <c r="U153" s="17">
        <v>43466</v>
      </c>
      <c r="V153" s="17">
        <v>43830</v>
      </c>
      <c r="W153" s="18">
        <v>76</v>
      </c>
      <c r="X153" s="15">
        <v>2015</v>
      </c>
      <c r="Y153" s="16" t="s">
        <v>1041</v>
      </c>
      <c r="Z153" s="21">
        <v>78</v>
      </c>
      <c r="AA153" s="21" t="s">
        <v>69</v>
      </c>
      <c r="AB153" s="21" t="s">
        <v>69</v>
      </c>
      <c r="AC153" s="42" t="s">
        <v>70</v>
      </c>
      <c r="AD153" s="42" t="s">
        <v>70</v>
      </c>
      <c r="AE153" s="42" t="s">
        <v>70</v>
      </c>
      <c r="AF153" s="43" t="s">
        <v>69</v>
      </c>
      <c r="AG153" s="15" t="s">
        <v>69</v>
      </c>
      <c r="AH153" s="15" t="s">
        <v>69</v>
      </c>
      <c r="AI153" s="16" t="s">
        <v>70</v>
      </c>
      <c r="AJ153" s="16" t="s">
        <v>70</v>
      </c>
      <c r="AK153" s="16" t="s">
        <v>70</v>
      </c>
      <c r="AL153" s="15" t="s">
        <v>69</v>
      </c>
      <c r="AM153" s="15" t="s">
        <v>69</v>
      </c>
      <c r="AN153" s="15" t="s">
        <v>69</v>
      </c>
      <c r="AO153" s="16" t="s">
        <v>70</v>
      </c>
      <c r="AP153" s="16" t="s">
        <v>70</v>
      </c>
      <c r="AQ153" s="16" t="s">
        <v>70</v>
      </c>
      <c r="AR153" s="15" t="s">
        <v>69</v>
      </c>
      <c r="AS153" s="15" t="s">
        <v>69</v>
      </c>
      <c r="AT153" s="15" t="s">
        <v>69</v>
      </c>
      <c r="AU153" s="16" t="s">
        <v>70</v>
      </c>
      <c r="AV153" s="16" t="s">
        <v>70</v>
      </c>
      <c r="AW153" s="16" t="s">
        <v>70</v>
      </c>
      <c r="AX153" s="15" t="s">
        <v>69</v>
      </c>
      <c r="AY153" s="18">
        <v>78</v>
      </c>
      <c r="AZ153" s="15" t="s">
        <v>69</v>
      </c>
      <c r="BA153" s="15" t="s">
        <v>69</v>
      </c>
      <c r="BB153" s="16" t="s">
        <v>71</v>
      </c>
      <c r="BC153" s="15" t="s">
        <v>69</v>
      </c>
      <c r="BD153" s="15" t="s">
        <v>69</v>
      </c>
    </row>
    <row r="154" spans="1:56" s="20" customFormat="1" ht="16.5" customHeight="1">
      <c r="A154" s="15">
        <v>4</v>
      </c>
      <c r="B154" s="16" t="s">
        <v>166</v>
      </c>
      <c r="C154" s="16" t="s">
        <v>167</v>
      </c>
      <c r="D154" s="15">
        <v>160</v>
      </c>
      <c r="E154" s="16" t="s">
        <v>1032</v>
      </c>
      <c r="F154" s="16" t="s">
        <v>72</v>
      </c>
      <c r="G154" s="16" t="s">
        <v>73</v>
      </c>
      <c r="H154" s="16" t="s">
        <v>1035</v>
      </c>
      <c r="I154" s="16" t="s">
        <v>1042</v>
      </c>
      <c r="J154" s="16" t="s">
        <v>1043</v>
      </c>
      <c r="K154" s="16" t="s">
        <v>1044</v>
      </c>
      <c r="L154" s="15" t="s">
        <v>59</v>
      </c>
      <c r="M154" s="15" t="s">
        <v>60</v>
      </c>
      <c r="N154" s="15" t="s">
        <v>61</v>
      </c>
      <c r="O154" s="15" t="s">
        <v>62</v>
      </c>
      <c r="P154" s="16" t="s">
        <v>1045</v>
      </c>
      <c r="Q154" s="16" t="s">
        <v>1040</v>
      </c>
      <c r="R154" s="15" t="s">
        <v>65</v>
      </c>
      <c r="S154" s="15" t="s">
        <v>184</v>
      </c>
      <c r="T154" s="15" t="s">
        <v>67</v>
      </c>
      <c r="U154" s="17">
        <v>43466</v>
      </c>
      <c r="V154" s="17">
        <v>43830</v>
      </c>
      <c r="W154" s="18">
        <v>47</v>
      </c>
      <c r="X154" s="15">
        <v>2015</v>
      </c>
      <c r="Y154" s="16" t="s">
        <v>1041</v>
      </c>
      <c r="Z154" s="21">
        <v>60</v>
      </c>
      <c r="AA154" s="21" t="s">
        <v>69</v>
      </c>
      <c r="AB154" s="21" t="s">
        <v>69</v>
      </c>
      <c r="AC154" s="42" t="s">
        <v>70</v>
      </c>
      <c r="AD154" s="42" t="s">
        <v>70</v>
      </c>
      <c r="AE154" s="42" t="s">
        <v>70</v>
      </c>
      <c r="AF154" s="43" t="s">
        <v>69</v>
      </c>
      <c r="AG154" s="15" t="s">
        <v>69</v>
      </c>
      <c r="AH154" s="15" t="s">
        <v>69</v>
      </c>
      <c r="AI154" s="16" t="s">
        <v>70</v>
      </c>
      <c r="AJ154" s="16" t="s">
        <v>70</v>
      </c>
      <c r="AK154" s="16" t="s">
        <v>70</v>
      </c>
      <c r="AL154" s="15" t="s">
        <v>69</v>
      </c>
      <c r="AM154" s="15" t="s">
        <v>69</v>
      </c>
      <c r="AN154" s="15" t="s">
        <v>69</v>
      </c>
      <c r="AO154" s="16" t="s">
        <v>70</v>
      </c>
      <c r="AP154" s="16" t="s">
        <v>70</v>
      </c>
      <c r="AQ154" s="16" t="s">
        <v>70</v>
      </c>
      <c r="AR154" s="15" t="s">
        <v>69</v>
      </c>
      <c r="AS154" s="15" t="s">
        <v>69</v>
      </c>
      <c r="AT154" s="15" t="s">
        <v>69</v>
      </c>
      <c r="AU154" s="16" t="s">
        <v>70</v>
      </c>
      <c r="AV154" s="16" t="s">
        <v>70</v>
      </c>
      <c r="AW154" s="16" t="s">
        <v>70</v>
      </c>
      <c r="AX154" s="15" t="s">
        <v>69</v>
      </c>
      <c r="AY154" s="18">
        <v>60</v>
      </c>
      <c r="AZ154" s="15" t="s">
        <v>69</v>
      </c>
      <c r="BA154" s="15" t="s">
        <v>69</v>
      </c>
      <c r="BB154" s="16" t="s">
        <v>71</v>
      </c>
      <c r="BC154" s="15" t="s">
        <v>69</v>
      </c>
      <c r="BD154" s="15" t="s">
        <v>69</v>
      </c>
    </row>
    <row r="155" spans="1:56" s="20" customFormat="1" ht="16.5" customHeight="1">
      <c r="A155" s="15">
        <v>4</v>
      </c>
      <c r="B155" s="16" t="s">
        <v>166</v>
      </c>
      <c r="C155" s="16" t="s">
        <v>167</v>
      </c>
      <c r="D155" s="15">
        <v>160</v>
      </c>
      <c r="E155" s="16" t="s">
        <v>1032</v>
      </c>
      <c r="F155" s="16" t="s">
        <v>82</v>
      </c>
      <c r="G155" s="16" t="s">
        <v>83</v>
      </c>
      <c r="H155" s="16" t="s">
        <v>1046</v>
      </c>
      <c r="I155" s="16" t="s">
        <v>1047</v>
      </c>
      <c r="J155" s="16" t="s">
        <v>1048</v>
      </c>
      <c r="K155" s="16" t="s">
        <v>1049</v>
      </c>
      <c r="L155" s="15" t="s">
        <v>88</v>
      </c>
      <c r="M155" s="15" t="s">
        <v>60</v>
      </c>
      <c r="N155" s="15" t="s">
        <v>61</v>
      </c>
      <c r="O155" s="15" t="s">
        <v>104</v>
      </c>
      <c r="P155" s="16" t="s">
        <v>1039</v>
      </c>
      <c r="Q155" s="16" t="s">
        <v>1050</v>
      </c>
      <c r="R155" s="15" t="s">
        <v>65</v>
      </c>
      <c r="S155" s="15" t="s">
        <v>184</v>
      </c>
      <c r="T155" s="15" t="s">
        <v>67</v>
      </c>
      <c r="U155" s="17">
        <v>43466</v>
      </c>
      <c r="V155" s="17">
        <v>43830</v>
      </c>
      <c r="W155" s="18">
        <v>100</v>
      </c>
      <c r="X155" s="15">
        <v>2016</v>
      </c>
      <c r="Y155" s="16" t="s">
        <v>1051</v>
      </c>
      <c r="Z155" s="21">
        <v>100</v>
      </c>
      <c r="AA155" s="21" t="s">
        <v>69</v>
      </c>
      <c r="AB155" s="21" t="s">
        <v>69</v>
      </c>
      <c r="AC155" s="42" t="s">
        <v>70</v>
      </c>
      <c r="AD155" s="42" t="s">
        <v>70</v>
      </c>
      <c r="AE155" s="42" t="s">
        <v>70</v>
      </c>
      <c r="AF155" s="43" t="s">
        <v>69</v>
      </c>
      <c r="AG155" s="18">
        <v>100</v>
      </c>
      <c r="AH155" s="18" t="s">
        <v>69</v>
      </c>
      <c r="AI155" s="18" t="s">
        <v>69</v>
      </c>
      <c r="AJ155" s="16" t="s">
        <v>71</v>
      </c>
      <c r="AK155" s="18" t="s">
        <v>69</v>
      </c>
      <c r="AL155" s="18" t="s">
        <v>69</v>
      </c>
      <c r="AM155" s="15" t="s">
        <v>69</v>
      </c>
      <c r="AN155" s="15" t="s">
        <v>69</v>
      </c>
      <c r="AO155" s="16" t="s">
        <v>70</v>
      </c>
      <c r="AP155" s="16" t="s">
        <v>70</v>
      </c>
      <c r="AQ155" s="16" t="s">
        <v>70</v>
      </c>
      <c r="AR155" s="15" t="s">
        <v>69</v>
      </c>
      <c r="AS155" s="18">
        <v>100</v>
      </c>
      <c r="AT155" s="15" t="s">
        <v>69</v>
      </c>
      <c r="AU155" s="15" t="s">
        <v>69</v>
      </c>
      <c r="AV155" s="16" t="s">
        <v>71</v>
      </c>
      <c r="AW155" s="15" t="s">
        <v>69</v>
      </c>
      <c r="AX155" s="15" t="s">
        <v>69</v>
      </c>
      <c r="AY155" s="18">
        <v>100</v>
      </c>
      <c r="AZ155" s="15" t="s">
        <v>69</v>
      </c>
      <c r="BA155" s="15" t="s">
        <v>69</v>
      </c>
      <c r="BB155" s="16" t="s">
        <v>71</v>
      </c>
      <c r="BC155" s="15" t="s">
        <v>69</v>
      </c>
      <c r="BD155" s="15" t="s">
        <v>69</v>
      </c>
    </row>
    <row r="156" spans="1:56" s="20" customFormat="1" ht="16.5" customHeight="1">
      <c r="A156" s="15">
        <v>4</v>
      </c>
      <c r="B156" s="16" t="s">
        <v>166</v>
      </c>
      <c r="C156" s="16" t="s">
        <v>167</v>
      </c>
      <c r="D156" s="15">
        <v>160</v>
      </c>
      <c r="E156" s="16" t="s">
        <v>1032</v>
      </c>
      <c r="F156" s="16" t="s">
        <v>91</v>
      </c>
      <c r="G156" s="16" t="s">
        <v>83</v>
      </c>
      <c r="H156" s="16" t="s">
        <v>1052</v>
      </c>
      <c r="I156" s="16" t="s">
        <v>1053</v>
      </c>
      <c r="J156" s="16" t="s">
        <v>1054</v>
      </c>
      <c r="K156" s="16" t="s">
        <v>1055</v>
      </c>
      <c r="L156" s="15" t="s">
        <v>88</v>
      </c>
      <c r="M156" s="15" t="s">
        <v>60</v>
      </c>
      <c r="N156" s="15" t="s">
        <v>61</v>
      </c>
      <c r="O156" s="15" t="s">
        <v>104</v>
      </c>
      <c r="P156" s="16" t="s">
        <v>1045</v>
      </c>
      <c r="Q156" s="16" t="s">
        <v>1056</v>
      </c>
      <c r="R156" s="15" t="s">
        <v>65</v>
      </c>
      <c r="S156" s="15" t="s">
        <v>184</v>
      </c>
      <c r="T156" s="15" t="s">
        <v>67</v>
      </c>
      <c r="U156" s="17">
        <v>43466</v>
      </c>
      <c r="V156" s="17">
        <v>43830</v>
      </c>
      <c r="W156" s="18">
        <v>100</v>
      </c>
      <c r="X156" s="15">
        <v>2016</v>
      </c>
      <c r="Y156" s="16" t="s">
        <v>1051</v>
      </c>
      <c r="Z156" s="21">
        <v>100</v>
      </c>
      <c r="AA156" s="21" t="s">
        <v>69</v>
      </c>
      <c r="AB156" s="21" t="s">
        <v>69</v>
      </c>
      <c r="AC156" s="42" t="s">
        <v>70</v>
      </c>
      <c r="AD156" s="42" t="s">
        <v>70</v>
      </c>
      <c r="AE156" s="42" t="s">
        <v>70</v>
      </c>
      <c r="AF156" s="43" t="s">
        <v>69</v>
      </c>
      <c r="AG156" s="18">
        <v>100</v>
      </c>
      <c r="AH156" s="18" t="s">
        <v>69</v>
      </c>
      <c r="AI156" s="18" t="s">
        <v>69</v>
      </c>
      <c r="AJ156" s="16" t="s">
        <v>71</v>
      </c>
      <c r="AK156" s="18" t="s">
        <v>69</v>
      </c>
      <c r="AL156" s="18" t="s">
        <v>69</v>
      </c>
      <c r="AM156" s="15" t="s">
        <v>69</v>
      </c>
      <c r="AN156" s="15" t="s">
        <v>69</v>
      </c>
      <c r="AO156" s="16" t="s">
        <v>70</v>
      </c>
      <c r="AP156" s="16" t="s">
        <v>70</v>
      </c>
      <c r="AQ156" s="16" t="s">
        <v>70</v>
      </c>
      <c r="AR156" s="15" t="s">
        <v>69</v>
      </c>
      <c r="AS156" s="18">
        <v>100</v>
      </c>
      <c r="AT156" s="15" t="s">
        <v>69</v>
      </c>
      <c r="AU156" s="15" t="s">
        <v>69</v>
      </c>
      <c r="AV156" s="16" t="s">
        <v>71</v>
      </c>
      <c r="AW156" s="15" t="s">
        <v>69</v>
      </c>
      <c r="AX156" s="15" t="s">
        <v>69</v>
      </c>
      <c r="AY156" s="18">
        <v>100</v>
      </c>
      <c r="AZ156" s="15" t="s">
        <v>69</v>
      </c>
      <c r="BA156" s="15" t="s">
        <v>69</v>
      </c>
      <c r="BB156" s="16" t="s">
        <v>71</v>
      </c>
      <c r="BC156" s="15" t="s">
        <v>69</v>
      </c>
      <c r="BD156" s="15" t="s">
        <v>69</v>
      </c>
    </row>
    <row r="157" spans="1:56" s="20" customFormat="1" ht="16.5" customHeight="1">
      <c r="A157" s="15">
        <v>4</v>
      </c>
      <c r="B157" s="16" t="s">
        <v>166</v>
      </c>
      <c r="C157" s="16" t="s">
        <v>167</v>
      </c>
      <c r="D157" s="15">
        <v>160</v>
      </c>
      <c r="E157" s="16" t="s">
        <v>1032</v>
      </c>
      <c r="F157" s="16" t="s">
        <v>204</v>
      </c>
      <c r="G157" s="16" t="s">
        <v>83</v>
      </c>
      <c r="H157" s="16" t="s">
        <v>1057</v>
      </c>
      <c r="I157" s="16" t="s">
        <v>1058</v>
      </c>
      <c r="J157" s="16" t="s">
        <v>1059</v>
      </c>
      <c r="K157" s="16" t="s">
        <v>1060</v>
      </c>
      <c r="L157" s="15" t="s">
        <v>88</v>
      </c>
      <c r="M157" s="15" t="s">
        <v>60</v>
      </c>
      <c r="N157" s="15" t="s">
        <v>190</v>
      </c>
      <c r="O157" s="15" t="s">
        <v>104</v>
      </c>
      <c r="P157" s="16" t="s">
        <v>1061</v>
      </c>
      <c r="Q157" s="16" t="s">
        <v>1062</v>
      </c>
      <c r="R157" s="15" t="s">
        <v>65</v>
      </c>
      <c r="S157" s="15" t="s">
        <v>184</v>
      </c>
      <c r="T157" s="15" t="s">
        <v>67</v>
      </c>
      <c r="U157" s="17">
        <v>43466</v>
      </c>
      <c r="V157" s="17">
        <v>43830</v>
      </c>
      <c r="W157" s="18">
        <v>100</v>
      </c>
      <c r="X157" s="15">
        <v>2016</v>
      </c>
      <c r="Y157" s="16" t="s">
        <v>1051</v>
      </c>
      <c r="Z157" s="21">
        <v>100</v>
      </c>
      <c r="AA157" s="21" t="s">
        <v>69</v>
      </c>
      <c r="AB157" s="21" t="s">
        <v>69</v>
      </c>
      <c r="AC157" s="42" t="s">
        <v>70</v>
      </c>
      <c r="AD157" s="42" t="s">
        <v>70</v>
      </c>
      <c r="AE157" s="42" t="s">
        <v>70</v>
      </c>
      <c r="AF157" s="43" t="s">
        <v>69</v>
      </c>
      <c r="AG157" s="18">
        <v>100</v>
      </c>
      <c r="AH157" s="18" t="s">
        <v>69</v>
      </c>
      <c r="AI157" s="18" t="s">
        <v>69</v>
      </c>
      <c r="AJ157" s="16" t="s">
        <v>71</v>
      </c>
      <c r="AK157" s="18" t="s">
        <v>69</v>
      </c>
      <c r="AL157" s="18" t="s">
        <v>69</v>
      </c>
      <c r="AM157" s="15" t="s">
        <v>69</v>
      </c>
      <c r="AN157" s="15" t="s">
        <v>69</v>
      </c>
      <c r="AO157" s="16" t="s">
        <v>70</v>
      </c>
      <c r="AP157" s="16" t="s">
        <v>70</v>
      </c>
      <c r="AQ157" s="16" t="s">
        <v>70</v>
      </c>
      <c r="AR157" s="15" t="s">
        <v>69</v>
      </c>
      <c r="AS157" s="18">
        <v>100</v>
      </c>
      <c r="AT157" s="15" t="s">
        <v>69</v>
      </c>
      <c r="AU157" s="15" t="s">
        <v>69</v>
      </c>
      <c r="AV157" s="16" t="s">
        <v>71</v>
      </c>
      <c r="AW157" s="15" t="s">
        <v>69</v>
      </c>
      <c r="AX157" s="15" t="s">
        <v>69</v>
      </c>
      <c r="AY157" s="18">
        <v>100</v>
      </c>
      <c r="AZ157" s="15" t="s">
        <v>69</v>
      </c>
      <c r="BA157" s="15" t="s">
        <v>69</v>
      </c>
      <c r="BB157" s="16" t="s">
        <v>71</v>
      </c>
      <c r="BC157" s="15" t="s">
        <v>69</v>
      </c>
      <c r="BD157" s="15" t="s">
        <v>69</v>
      </c>
    </row>
    <row r="158" spans="1:56" s="20" customFormat="1" ht="16.5" customHeight="1">
      <c r="A158" s="15">
        <v>4</v>
      </c>
      <c r="B158" s="16" t="s">
        <v>166</v>
      </c>
      <c r="C158" s="16" t="s">
        <v>167</v>
      </c>
      <c r="D158" s="15">
        <v>160</v>
      </c>
      <c r="E158" s="16" t="s">
        <v>1032</v>
      </c>
      <c r="F158" s="16" t="s">
        <v>213</v>
      </c>
      <c r="G158" s="16" t="s">
        <v>83</v>
      </c>
      <c r="H158" s="16" t="s">
        <v>1063</v>
      </c>
      <c r="I158" s="16" t="s">
        <v>1064</v>
      </c>
      <c r="J158" s="16" t="s">
        <v>1065</v>
      </c>
      <c r="K158" s="16" t="s">
        <v>1066</v>
      </c>
      <c r="L158" s="15" t="s">
        <v>88</v>
      </c>
      <c r="M158" s="15" t="s">
        <v>60</v>
      </c>
      <c r="N158" s="15" t="s">
        <v>61</v>
      </c>
      <c r="O158" s="15" t="s">
        <v>104</v>
      </c>
      <c r="P158" s="16" t="s">
        <v>1067</v>
      </c>
      <c r="Q158" s="16" t="s">
        <v>1068</v>
      </c>
      <c r="R158" s="15" t="s">
        <v>65</v>
      </c>
      <c r="S158" s="15" t="s">
        <v>184</v>
      </c>
      <c r="T158" s="15" t="s">
        <v>67</v>
      </c>
      <c r="U158" s="17">
        <v>43466</v>
      </c>
      <c r="V158" s="17">
        <v>43830</v>
      </c>
      <c r="W158" s="18">
        <v>100</v>
      </c>
      <c r="X158" s="15">
        <v>2017</v>
      </c>
      <c r="Y158" s="16" t="s">
        <v>1069</v>
      </c>
      <c r="Z158" s="21">
        <v>100</v>
      </c>
      <c r="AA158" s="21" t="s">
        <v>69</v>
      </c>
      <c r="AB158" s="21" t="s">
        <v>69</v>
      </c>
      <c r="AC158" s="42" t="s">
        <v>70</v>
      </c>
      <c r="AD158" s="42" t="s">
        <v>70</v>
      </c>
      <c r="AE158" s="42" t="s">
        <v>70</v>
      </c>
      <c r="AF158" s="43" t="s">
        <v>69</v>
      </c>
      <c r="AG158" s="18">
        <v>100</v>
      </c>
      <c r="AH158" s="18" t="s">
        <v>69</v>
      </c>
      <c r="AI158" s="18" t="s">
        <v>69</v>
      </c>
      <c r="AJ158" s="16" t="s">
        <v>71</v>
      </c>
      <c r="AK158" s="18" t="s">
        <v>69</v>
      </c>
      <c r="AL158" s="18" t="s">
        <v>69</v>
      </c>
      <c r="AM158" s="15" t="s">
        <v>69</v>
      </c>
      <c r="AN158" s="15" t="s">
        <v>69</v>
      </c>
      <c r="AO158" s="16" t="s">
        <v>70</v>
      </c>
      <c r="AP158" s="16" t="s">
        <v>70</v>
      </c>
      <c r="AQ158" s="16" t="s">
        <v>70</v>
      </c>
      <c r="AR158" s="15" t="s">
        <v>69</v>
      </c>
      <c r="AS158" s="18">
        <v>100</v>
      </c>
      <c r="AT158" s="15" t="s">
        <v>69</v>
      </c>
      <c r="AU158" s="15" t="s">
        <v>69</v>
      </c>
      <c r="AV158" s="16" t="s">
        <v>71</v>
      </c>
      <c r="AW158" s="15" t="s">
        <v>69</v>
      </c>
      <c r="AX158" s="15" t="s">
        <v>69</v>
      </c>
      <c r="AY158" s="18">
        <v>100</v>
      </c>
      <c r="AZ158" s="15" t="s">
        <v>69</v>
      </c>
      <c r="BA158" s="15" t="s">
        <v>69</v>
      </c>
      <c r="BB158" s="16" t="s">
        <v>71</v>
      </c>
      <c r="BC158" s="15" t="s">
        <v>69</v>
      </c>
      <c r="BD158" s="15" t="s">
        <v>69</v>
      </c>
    </row>
    <row r="159" spans="1:56" s="20" customFormat="1" ht="16.5" customHeight="1">
      <c r="A159" s="15">
        <v>4</v>
      </c>
      <c r="B159" s="16" t="s">
        <v>166</v>
      </c>
      <c r="C159" s="16" t="s">
        <v>167</v>
      </c>
      <c r="D159" s="15">
        <v>160</v>
      </c>
      <c r="E159" s="16" t="s">
        <v>1032</v>
      </c>
      <c r="F159" s="16" t="s">
        <v>1070</v>
      </c>
      <c r="G159" s="16" t="s">
        <v>83</v>
      </c>
      <c r="H159" s="16" t="s">
        <v>1071</v>
      </c>
      <c r="I159" s="16" t="s">
        <v>1072</v>
      </c>
      <c r="J159" s="16" t="s">
        <v>1073</v>
      </c>
      <c r="K159" s="16" t="s">
        <v>1074</v>
      </c>
      <c r="L159" s="15" t="s">
        <v>88</v>
      </c>
      <c r="M159" s="15" t="s">
        <v>60</v>
      </c>
      <c r="N159" s="15" t="s">
        <v>61</v>
      </c>
      <c r="O159" s="15" t="s">
        <v>104</v>
      </c>
      <c r="P159" s="16" t="s">
        <v>1075</v>
      </c>
      <c r="Q159" s="16" t="s">
        <v>1076</v>
      </c>
      <c r="R159" s="15" t="s">
        <v>65</v>
      </c>
      <c r="S159" s="15" t="s">
        <v>184</v>
      </c>
      <c r="T159" s="15" t="s">
        <v>67</v>
      </c>
      <c r="U159" s="17">
        <v>43466</v>
      </c>
      <c r="V159" s="17">
        <v>43830</v>
      </c>
      <c r="W159" s="18">
        <v>97</v>
      </c>
      <c r="X159" s="15">
        <v>2016</v>
      </c>
      <c r="Y159" s="16" t="s">
        <v>1051</v>
      </c>
      <c r="Z159" s="21">
        <v>98</v>
      </c>
      <c r="AA159" s="21" t="s">
        <v>69</v>
      </c>
      <c r="AB159" s="21" t="s">
        <v>69</v>
      </c>
      <c r="AC159" s="42" t="s">
        <v>70</v>
      </c>
      <c r="AD159" s="42" t="s">
        <v>70</v>
      </c>
      <c r="AE159" s="42" t="s">
        <v>70</v>
      </c>
      <c r="AF159" s="43" t="s">
        <v>69</v>
      </c>
      <c r="AG159" s="18">
        <v>98</v>
      </c>
      <c r="AH159" s="18" t="s">
        <v>69</v>
      </c>
      <c r="AI159" s="18" t="s">
        <v>69</v>
      </c>
      <c r="AJ159" s="16" t="s">
        <v>71</v>
      </c>
      <c r="AK159" s="18" t="s">
        <v>69</v>
      </c>
      <c r="AL159" s="18" t="s">
        <v>69</v>
      </c>
      <c r="AM159" s="15" t="s">
        <v>69</v>
      </c>
      <c r="AN159" s="15" t="s">
        <v>69</v>
      </c>
      <c r="AO159" s="16" t="s">
        <v>70</v>
      </c>
      <c r="AP159" s="16" t="s">
        <v>70</v>
      </c>
      <c r="AQ159" s="16" t="s">
        <v>70</v>
      </c>
      <c r="AR159" s="15" t="s">
        <v>69</v>
      </c>
      <c r="AS159" s="18">
        <v>98</v>
      </c>
      <c r="AT159" s="15" t="s">
        <v>69</v>
      </c>
      <c r="AU159" s="15" t="s">
        <v>69</v>
      </c>
      <c r="AV159" s="16" t="s">
        <v>71</v>
      </c>
      <c r="AW159" s="15" t="s">
        <v>69</v>
      </c>
      <c r="AX159" s="15" t="s">
        <v>69</v>
      </c>
      <c r="AY159" s="18">
        <v>98</v>
      </c>
      <c r="AZ159" s="15" t="s">
        <v>69</v>
      </c>
      <c r="BA159" s="15" t="s">
        <v>69</v>
      </c>
      <c r="BB159" s="16" t="s">
        <v>71</v>
      </c>
      <c r="BC159" s="15" t="s">
        <v>69</v>
      </c>
      <c r="BD159" s="15" t="s">
        <v>69</v>
      </c>
    </row>
    <row r="160" spans="1:56" s="20" customFormat="1" ht="16.5" customHeight="1">
      <c r="A160" s="15">
        <v>4</v>
      </c>
      <c r="B160" s="16" t="s">
        <v>166</v>
      </c>
      <c r="C160" s="16" t="s">
        <v>167</v>
      </c>
      <c r="D160" s="15">
        <v>160</v>
      </c>
      <c r="E160" s="16" t="s">
        <v>1032</v>
      </c>
      <c r="F160" s="16" t="s">
        <v>1077</v>
      </c>
      <c r="G160" s="16" t="s">
        <v>83</v>
      </c>
      <c r="H160" s="16" t="s">
        <v>1078</v>
      </c>
      <c r="I160" s="16" t="s">
        <v>1079</v>
      </c>
      <c r="J160" s="16" t="s">
        <v>1080</v>
      </c>
      <c r="K160" s="16" t="s">
        <v>1081</v>
      </c>
      <c r="L160" s="15" t="s">
        <v>88</v>
      </c>
      <c r="M160" s="15" t="s">
        <v>60</v>
      </c>
      <c r="N160" s="15" t="s">
        <v>61</v>
      </c>
      <c r="O160" s="15" t="s">
        <v>104</v>
      </c>
      <c r="P160" s="16" t="s">
        <v>1082</v>
      </c>
      <c r="Q160" s="16" t="s">
        <v>1083</v>
      </c>
      <c r="R160" s="15" t="s">
        <v>65</v>
      </c>
      <c r="S160" s="15" t="s">
        <v>184</v>
      </c>
      <c r="T160" s="15" t="s">
        <v>67</v>
      </c>
      <c r="U160" s="17">
        <v>43466</v>
      </c>
      <c r="V160" s="17">
        <v>43830</v>
      </c>
      <c r="W160" s="18">
        <v>100</v>
      </c>
      <c r="X160" s="15">
        <v>2017</v>
      </c>
      <c r="Y160" s="16" t="s">
        <v>1069</v>
      </c>
      <c r="Z160" s="21">
        <v>100</v>
      </c>
      <c r="AA160" s="21" t="s">
        <v>69</v>
      </c>
      <c r="AB160" s="21" t="s">
        <v>69</v>
      </c>
      <c r="AC160" s="42" t="s">
        <v>70</v>
      </c>
      <c r="AD160" s="42" t="s">
        <v>70</v>
      </c>
      <c r="AE160" s="42" t="s">
        <v>70</v>
      </c>
      <c r="AF160" s="43" t="s">
        <v>69</v>
      </c>
      <c r="AG160" s="18">
        <v>100</v>
      </c>
      <c r="AH160" s="18" t="s">
        <v>69</v>
      </c>
      <c r="AI160" s="18" t="s">
        <v>69</v>
      </c>
      <c r="AJ160" s="16" t="s">
        <v>71</v>
      </c>
      <c r="AK160" s="18" t="s">
        <v>69</v>
      </c>
      <c r="AL160" s="18" t="s">
        <v>69</v>
      </c>
      <c r="AM160" s="15" t="s">
        <v>69</v>
      </c>
      <c r="AN160" s="15" t="s">
        <v>69</v>
      </c>
      <c r="AO160" s="16" t="s">
        <v>70</v>
      </c>
      <c r="AP160" s="16" t="s">
        <v>70</v>
      </c>
      <c r="AQ160" s="16" t="s">
        <v>70</v>
      </c>
      <c r="AR160" s="15" t="s">
        <v>69</v>
      </c>
      <c r="AS160" s="18">
        <v>100</v>
      </c>
      <c r="AT160" s="15" t="s">
        <v>69</v>
      </c>
      <c r="AU160" s="15" t="s">
        <v>69</v>
      </c>
      <c r="AV160" s="16" t="s">
        <v>71</v>
      </c>
      <c r="AW160" s="15" t="s">
        <v>69</v>
      </c>
      <c r="AX160" s="15" t="s">
        <v>69</v>
      </c>
      <c r="AY160" s="18">
        <v>100</v>
      </c>
      <c r="AZ160" s="15" t="s">
        <v>69</v>
      </c>
      <c r="BA160" s="15" t="s">
        <v>69</v>
      </c>
      <c r="BB160" s="16" t="s">
        <v>71</v>
      </c>
      <c r="BC160" s="15" t="s">
        <v>69</v>
      </c>
      <c r="BD160" s="15" t="s">
        <v>69</v>
      </c>
    </row>
    <row r="161" spans="1:56" s="20" customFormat="1" ht="16.5" customHeight="1">
      <c r="A161" s="15">
        <v>4</v>
      </c>
      <c r="B161" s="16" t="s">
        <v>166</v>
      </c>
      <c r="C161" s="16" t="s">
        <v>167</v>
      </c>
      <c r="D161" s="15">
        <v>160</v>
      </c>
      <c r="E161" s="16" t="s">
        <v>1032</v>
      </c>
      <c r="F161" s="16" t="s">
        <v>1084</v>
      </c>
      <c r="G161" s="16" t="s">
        <v>83</v>
      </c>
      <c r="H161" s="16" t="s">
        <v>1085</v>
      </c>
      <c r="I161" s="16" t="s">
        <v>1086</v>
      </c>
      <c r="J161" s="16" t="s">
        <v>1087</v>
      </c>
      <c r="K161" s="16" t="s">
        <v>1088</v>
      </c>
      <c r="L161" s="15" t="s">
        <v>88</v>
      </c>
      <c r="M161" s="15" t="s">
        <v>60</v>
      </c>
      <c r="N161" s="15" t="s">
        <v>61</v>
      </c>
      <c r="O161" s="15" t="s">
        <v>104</v>
      </c>
      <c r="P161" s="16" t="s">
        <v>1089</v>
      </c>
      <c r="Q161" s="16" t="s">
        <v>1090</v>
      </c>
      <c r="R161" s="15" t="s">
        <v>65</v>
      </c>
      <c r="S161" s="15" t="s">
        <v>184</v>
      </c>
      <c r="T161" s="15" t="s">
        <v>67</v>
      </c>
      <c r="U161" s="17">
        <v>43466</v>
      </c>
      <c r="V161" s="17">
        <v>43830</v>
      </c>
      <c r="W161" s="18">
        <v>100</v>
      </c>
      <c r="X161" s="15">
        <v>2017</v>
      </c>
      <c r="Y161" s="16" t="s">
        <v>1069</v>
      </c>
      <c r="Z161" s="21">
        <v>100</v>
      </c>
      <c r="AA161" s="21" t="s">
        <v>69</v>
      </c>
      <c r="AB161" s="21" t="s">
        <v>69</v>
      </c>
      <c r="AC161" s="42" t="s">
        <v>70</v>
      </c>
      <c r="AD161" s="42" t="s">
        <v>70</v>
      </c>
      <c r="AE161" s="42" t="s">
        <v>70</v>
      </c>
      <c r="AF161" s="43" t="s">
        <v>69</v>
      </c>
      <c r="AG161" s="18">
        <v>100</v>
      </c>
      <c r="AH161" s="18" t="s">
        <v>69</v>
      </c>
      <c r="AI161" s="18" t="s">
        <v>69</v>
      </c>
      <c r="AJ161" s="16" t="s">
        <v>71</v>
      </c>
      <c r="AK161" s="18" t="s">
        <v>69</v>
      </c>
      <c r="AL161" s="18" t="s">
        <v>69</v>
      </c>
      <c r="AM161" s="15" t="s">
        <v>69</v>
      </c>
      <c r="AN161" s="15" t="s">
        <v>69</v>
      </c>
      <c r="AO161" s="16" t="s">
        <v>70</v>
      </c>
      <c r="AP161" s="16" t="s">
        <v>70</v>
      </c>
      <c r="AQ161" s="16" t="s">
        <v>70</v>
      </c>
      <c r="AR161" s="15" t="s">
        <v>69</v>
      </c>
      <c r="AS161" s="18">
        <v>100</v>
      </c>
      <c r="AT161" s="15" t="s">
        <v>69</v>
      </c>
      <c r="AU161" s="15" t="s">
        <v>69</v>
      </c>
      <c r="AV161" s="16" t="s">
        <v>71</v>
      </c>
      <c r="AW161" s="15" t="s">
        <v>69</v>
      </c>
      <c r="AX161" s="15" t="s">
        <v>69</v>
      </c>
      <c r="AY161" s="18">
        <v>100</v>
      </c>
      <c r="AZ161" s="15" t="s">
        <v>69</v>
      </c>
      <c r="BA161" s="15" t="s">
        <v>69</v>
      </c>
      <c r="BB161" s="16" t="s">
        <v>71</v>
      </c>
      <c r="BC161" s="15" t="s">
        <v>69</v>
      </c>
      <c r="BD161" s="15" t="s">
        <v>69</v>
      </c>
    </row>
    <row r="162" spans="1:56" s="20" customFormat="1" ht="16.5" customHeight="1">
      <c r="A162" s="15">
        <v>4</v>
      </c>
      <c r="B162" s="16" t="s">
        <v>166</v>
      </c>
      <c r="C162" s="16" t="s">
        <v>167</v>
      </c>
      <c r="D162" s="15">
        <v>160</v>
      </c>
      <c r="E162" s="16" t="s">
        <v>1032</v>
      </c>
      <c r="F162" s="16" t="s">
        <v>1091</v>
      </c>
      <c r="G162" s="16" t="s">
        <v>83</v>
      </c>
      <c r="H162" s="16" t="s">
        <v>1092</v>
      </c>
      <c r="I162" s="16" t="s">
        <v>1093</v>
      </c>
      <c r="J162" s="16" t="s">
        <v>1094</v>
      </c>
      <c r="K162" s="16" t="s">
        <v>1095</v>
      </c>
      <c r="L162" s="15" t="s">
        <v>88</v>
      </c>
      <c r="M162" s="15" t="s">
        <v>60</v>
      </c>
      <c r="N162" s="15" t="s">
        <v>61</v>
      </c>
      <c r="O162" s="15" t="s">
        <v>104</v>
      </c>
      <c r="P162" s="16" t="s">
        <v>1096</v>
      </c>
      <c r="Q162" s="16" t="s">
        <v>1097</v>
      </c>
      <c r="R162" s="15" t="s">
        <v>65</v>
      </c>
      <c r="S162" s="15" t="s">
        <v>184</v>
      </c>
      <c r="T162" s="15" t="s">
        <v>67</v>
      </c>
      <c r="U162" s="17">
        <v>43466</v>
      </c>
      <c r="V162" s="17">
        <v>43830</v>
      </c>
      <c r="W162" s="18">
        <v>100</v>
      </c>
      <c r="X162" s="15">
        <v>2020</v>
      </c>
      <c r="Y162" s="16" t="s">
        <v>1098</v>
      </c>
      <c r="Z162" s="21">
        <v>100</v>
      </c>
      <c r="AA162" s="21" t="s">
        <v>69</v>
      </c>
      <c r="AB162" s="21" t="s">
        <v>69</v>
      </c>
      <c r="AC162" s="42" t="s">
        <v>70</v>
      </c>
      <c r="AD162" s="42" t="s">
        <v>70</v>
      </c>
      <c r="AE162" s="42" t="s">
        <v>70</v>
      </c>
      <c r="AF162" s="43" t="s">
        <v>69</v>
      </c>
      <c r="AG162" s="18">
        <v>100</v>
      </c>
      <c r="AH162" s="18" t="s">
        <v>69</v>
      </c>
      <c r="AI162" s="18" t="s">
        <v>69</v>
      </c>
      <c r="AJ162" s="16" t="s">
        <v>71</v>
      </c>
      <c r="AK162" s="18" t="s">
        <v>69</v>
      </c>
      <c r="AL162" s="18" t="s">
        <v>69</v>
      </c>
      <c r="AM162" s="15" t="s">
        <v>69</v>
      </c>
      <c r="AN162" s="15" t="s">
        <v>69</v>
      </c>
      <c r="AO162" s="16" t="s">
        <v>70</v>
      </c>
      <c r="AP162" s="16" t="s">
        <v>70</v>
      </c>
      <c r="AQ162" s="16" t="s">
        <v>70</v>
      </c>
      <c r="AR162" s="15" t="s">
        <v>69</v>
      </c>
      <c r="AS162" s="18">
        <v>100</v>
      </c>
      <c r="AT162" s="15" t="s">
        <v>69</v>
      </c>
      <c r="AU162" s="15" t="s">
        <v>69</v>
      </c>
      <c r="AV162" s="16" t="s">
        <v>71</v>
      </c>
      <c r="AW162" s="15" t="s">
        <v>69</v>
      </c>
      <c r="AX162" s="15" t="s">
        <v>69</v>
      </c>
      <c r="AY162" s="18">
        <v>100</v>
      </c>
      <c r="AZ162" s="15" t="s">
        <v>69</v>
      </c>
      <c r="BA162" s="15" t="s">
        <v>69</v>
      </c>
      <c r="BB162" s="16" t="s">
        <v>71</v>
      </c>
      <c r="BC162" s="15" t="s">
        <v>69</v>
      </c>
      <c r="BD162" s="15" t="s">
        <v>69</v>
      </c>
    </row>
    <row r="163" spans="1:56" s="20" customFormat="1" ht="16.5" customHeight="1">
      <c r="A163" s="15">
        <v>4</v>
      </c>
      <c r="B163" s="16" t="s">
        <v>166</v>
      </c>
      <c r="C163" s="16" t="s">
        <v>167</v>
      </c>
      <c r="D163" s="15">
        <v>160</v>
      </c>
      <c r="E163" s="16" t="s">
        <v>1032</v>
      </c>
      <c r="F163" s="16" t="s">
        <v>98</v>
      </c>
      <c r="G163" s="16" t="s">
        <v>99</v>
      </c>
      <c r="H163" s="16" t="s">
        <v>1099</v>
      </c>
      <c r="I163" s="16" t="s">
        <v>1100</v>
      </c>
      <c r="J163" s="16" t="s">
        <v>1101</v>
      </c>
      <c r="K163" s="16" t="s">
        <v>1102</v>
      </c>
      <c r="L163" s="15" t="s">
        <v>161</v>
      </c>
      <c r="M163" s="15" t="s">
        <v>60</v>
      </c>
      <c r="N163" s="15" t="s">
        <v>61</v>
      </c>
      <c r="O163" s="15" t="s">
        <v>104</v>
      </c>
      <c r="P163" s="16" t="s">
        <v>1039</v>
      </c>
      <c r="Q163" s="16" t="s">
        <v>1103</v>
      </c>
      <c r="R163" s="15" t="s">
        <v>65</v>
      </c>
      <c r="S163" s="15" t="s">
        <v>184</v>
      </c>
      <c r="T163" s="15" t="s">
        <v>67</v>
      </c>
      <c r="U163" s="17">
        <v>43466</v>
      </c>
      <c r="V163" s="17">
        <v>43830</v>
      </c>
      <c r="W163" s="18">
        <v>100</v>
      </c>
      <c r="X163" s="15">
        <v>2016</v>
      </c>
      <c r="Y163" s="16" t="s">
        <v>1051</v>
      </c>
      <c r="Z163" s="23">
        <v>100</v>
      </c>
      <c r="AA163" s="23">
        <v>100</v>
      </c>
      <c r="AB163" s="23">
        <f>49/49*100</f>
        <v>100</v>
      </c>
      <c r="AC163" s="44">
        <v>0</v>
      </c>
      <c r="AD163" s="42" t="s">
        <v>164</v>
      </c>
      <c r="AE163" s="44">
        <v>100</v>
      </c>
      <c r="AF163" s="42" t="s">
        <v>1104</v>
      </c>
      <c r="AG163" s="18">
        <v>100</v>
      </c>
      <c r="AH163" s="18" t="s">
        <v>69</v>
      </c>
      <c r="AI163" s="18" t="s">
        <v>69</v>
      </c>
      <c r="AJ163" s="16" t="s">
        <v>71</v>
      </c>
      <c r="AK163" s="18" t="s">
        <v>69</v>
      </c>
      <c r="AL163" s="18" t="s">
        <v>69</v>
      </c>
      <c r="AM163" s="18">
        <v>100</v>
      </c>
      <c r="AN163" s="18" t="s">
        <v>69</v>
      </c>
      <c r="AO163" s="18" t="s">
        <v>69</v>
      </c>
      <c r="AP163" s="16" t="s">
        <v>71</v>
      </c>
      <c r="AQ163" s="18" t="s">
        <v>69</v>
      </c>
      <c r="AR163" s="18" t="s">
        <v>69</v>
      </c>
      <c r="AS163" s="18">
        <v>100</v>
      </c>
      <c r="AT163" s="15" t="s">
        <v>69</v>
      </c>
      <c r="AU163" s="15" t="s">
        <v>69</v>
      </c>
      <c r="AV163" s="16" t="s">
        <v>71</v>
      </c>
      <c r="AW163" s="15" t="s">
        <v>69</v>
      </c>
      <c r="AX163" s="15" t="s">
        <v>69</v>
      </c>
      <c r="AY163" s="18">
        <v>100</v>
      </c>
      <c r="AZ163" s="15" t="s">
        <v>69</v>
      </c>
      <c r="BA163" s="15" t="s">
        <v>69</v>
      </c>
      <c r="BB163" s="16" t="s">
        <v>71</v>
      </c>
      <c r="BC163" s="15" t="s">
        <v>69</v>
      </c>
      <c r="BD163" s="15" t="s">
        <v>69</v>
      </c>
    </row>
    <row r="164" spans="1:56" s="20" customFormat="1" ht="16.5" customHeight="1">
      <c r="A164" s="15">
        <v>4</v>
      </c>
      <c r="B164" s="16" t="s">
        <v>166</v>
      </c>
      <c r="C164" s="16" t="s">
        <v>167</v>
      </c>
      <c r="D164" s="15">
        <v>160</v>
      </c>
      <c r="E164" s="16" t="s">
        <v>1032</v>
      </c>
      <c r="F164" s="16" t="s">
        <v>107</v>
      </c>
      <c r="G164" s="16" t="s">
        <v>99</v>
      </c>
      <c r="H164" s="16" t="s">
        <v>1105</v>
      </c>
      <c r="I164" s="16" t="s">
        <v>1106</v>
      </c>
      <c r="J164" s="16" t="s">
        <v>1107</v>
      </c>
      <c r="K164" s="16" t="s">
        <v>1108</v>
      </c>
      <c r="L164" s="15" t="s">
        <v>161</v>
      </c>
      <c r="M164" s="15" t="s">
        <v>60</v>
      </c>
      <c r="N164" s="15" t="s">
        <v>61</v>
      </c>
      <c r="O164" s="15" t="s">
        <v>104</v>
      </c>
      <c r="P164" s="16" t="s">
        <v>1045</v>
      </c>
      <c r="Q164" s="16" t="s">
        <v>1109</v>
      </c>
      <c r="R164" s="15" t="s">
        <v>65</v>
      </c>
      <c r="S164" s="15" t="s">
        <v>184</v>
      </c>
      <c r="T164" s="15" t="s">
        <v>67</v>
      </c>
      <c r="U164" s="17">
        <v>43466</v>
      </c>
      <c r="V164" s="17">
        <v>43830</v>
      </c>
      <c r="W164" s="18">
        <v>100</v>
      </c>
      <c r="X164" s="15">
        <v>2016</v>
      </c>
      <c r="Y164" s="16" t="s">
        <v>1051</v>
      </c>
      <c r="Z164" s="23">
        <v>100</v>
      </c>
      <c r="AA164" s="23">
        <v>100</v>
      </c>
      <c r="AB164" s="23">
        <f>67/67*100</f>
        <v>100</v>
      </c>
      <c r="AC164" s="44">
        <v>0</v>
      </c>
      <c r="AD164" s="42" t="s">
        <v>164</v>
      </c>
      <c r="AE164" s="44">
        <v>100</v>
      </c>
      <c r="AF164" s="42" t="s">
        <v>1110</v>
      </c>
      <c r="AG164" s="18">
        <v>100</v>
      </c>
      <c r="AH164" s="18" t="s">
        <v>69</v>
      </c>
      <c r="AI164" s="18" t="s">
        <v>69</v>
      </c>
      <c r="AJ164" s="16" t="s">
        <v>71</v>
      </c>
      <c r="AK164" s="18" t="s">
        <v>69</v>
      </c>
      <c r="AL164" s="18" t="s">
        <v>69</v>
      </c>
      <c r="AM164" s="18">
        <v>100</v>
      </c>
      <c r="AN164" s="18" t="s">
        <v>69</v>
      </c>
      <c r="AO164" s="18" t="s">
        <v>69</v>
      </c>
      <c r="AP164" s="16" t="s">
        <v>71</v>
      </c>
      <c r="AQ164" s="18" t="s">
        <v>69</v>
      </c>
      <c r="AR164" s="18" t="s">
        <v>69</v>
      </c>
      <c r="AS164" s="18">
        <v>100</v>
      </c>
      <c r="AT164" s="15" t="s">
        <v>69</v>
      </c>
      <c r="AU164" s="15" t="s">
        <v>69</v>
      </c>
      <c r="AV164" s="16" t="s">
        <v>71</v>
      </c>
      <c r="AW164" s="15" t="s">
        <v>69</v>
      </c>
      <c r="AX164" s="15" t="s">
        <v>69</v>
      </c>
      <c r="AY164" s="18">
        <v>100</v>
      </c>
      <c r="AZ164" s="15" t="s">
        <v>69</v>
      </c>
      <c r="BA164" s="15" t="s">
        <v>69</v>
      </c>
      <c r="BB164" s="16" t="s">
        <v>71</v>
      </c>
      <c r="BC164" s="15" t="s">
        <v>69</v>
      </c>
      <c r="BD164" s="15" t="s">
        <v>69</v>
      </c>
    </row>
    <row r="165" spans="1:56" s="20" customFormat="1" ht="16.5" customHeight="1">
      <c r="A165" s="15">
        <v>4</v>
      </c>
      <c r="B165" s="16" t="s">
        <v>166</v>
      </c>
      <c r="C165" s="16" t="s">
        <v>167</v>
      </c>
      <c r="D165" s="15">
        <v>160</v>
      </c>
      <c r="E165" s="16" t="s">
        <v>1032</v>
      </c>
      <c r="F165" s="16" t="s">
        <v>114</v>
      </c>
      <c r="G165" s="16" t="s">
        <v>99</v>
      </c>
      <c r="H165" s="16" t="s">
        <v>1111</v>
      </c>
      <c r="I165" s="16" t="s">
        <v>1112</v>
      </c>
      <c r="J165" s="16" t="s">
        <v>1113</v>
      </c>
      <c r="K165" s="16" t="s">
        <v>1114</v>
      </c>
      <c r="L165" s="15" t="s">
        <v>161</v>
      </c>
      <c r="M165" s="15" t="s">
        <v>60</v>
      </c>
      <c r="N165" s="15" t="s">
        <v>61</v>
      </c>
      <c r="O165" s="15" t="s">
        <v>104</v>
      </c>
      <c r="P165" s="16" t="s">
        <v>1115</v>
      </c>
      <c r="Q165" s="16" t="s">
        <v>1116</v>
      </c>
      <c r="R165" s="15" t="s">
        <v>65</v>
      </c>
      <c r="S165" s="15" t="s">
        <v>184</v>
      </c>
      <c r="T165" s="15" t="s">
        <v>67</v>
      </c>
      <c r="U165" s="17">
        <v>43466</v>
      </c>
      <c r="V165" s="17">
        <v>43830</v>
      </c>
      <c r="W165" s="18">
        <v>100</v>
      </c>
      <c r="X165" s="15">
        <v>2016</v>
      </c>
      <c r="Y165" s="16" t="s">
        <v>1051</v>
      </c>
      <c r="Z165" s="23">
        <v>100</v>
      </c>
      <c r="AA165" s="23">
        <v>100</v>
      </c>
      <c r="AB165" s="23">
        <f>41/41*100</f>
        <v>100</v>
      </c>
      <c r="AC165" s="44">
        <v>0</v>
      </c>
      <c r="AD165" s="42" t="s">
        <v>164</v>
      </c>
      <c r="AE165" s="44">
        <v>100</v>
      </c>
      <c r="AF165" s="42" t="s">
        <v>1117</v>
      </c>
      <c r="AG165" s="18">
        <v>100</v>
      </c>
      <c r="AH165" s="18" t="s">
        <v>69</v>
      </c>
      <c r="AI165" s="18" t="s">
        <v>69</v>
      </c>
      <c r="AJ165" s="16" t="s">
        <v>71</v>
      </c>
      <c r="AK165" s="18" t="s">
        <v>69</v>
      </c>
      <c r="AL165" s="18" t="s">
        <v>69</v>
      </c>
      <c r="AM165" s="18">
        <v>100</v>
      </c>
      <c r="AN165" s="18" t="s">
        <v>69</v>
      </c>
      <c r="AO165" s="18" t="s">
        <v>69</v>
      </c>
      <c r="AP165" s="16" t="s">
        <v>71</v>
      </c>
      <c r="AQ165" s="18" t="s">
        <v>69</v>
      </c>
      <c r="AR165" s="18" t="s">
        <v>69</v>
      </c>
      <c r="AS165" s="18">
        <v>100</v>
      </c>
      <c r="AT165" s="15" t="s">
        <v>69</v>
      </c>
      <c r="AU165" s="15" t="s">
        <v>69</v>
      </c>
      <c r="AV165" s="16" t="s">
        <v>71</v>
      </c>
      <c r="AW165" s="15" t="s">
        <v>69</v>
      </c>
      <c r="AX165" s="15" t="s">
        <v>69</v>
      </c>
      <c r="AY165" s="18">
        <v>100</v>
      </c>
      <c r="AZ165" s="15" t="s">
        <v>69</v>
      </c>
      <c r="BA165" s="15" t="s">
        <v>69</v>
      </c>
      <c r="BB165" s="16" t="s">
        <v>71</v>
      </c>
      <c r="BC165" s="15" t="s">
        <v>69</v>
      </c>
      <c r="BD165" s="15" t="s">
        <v>69</v>
      </c>
    </row>
    <row r="166" spans="1:56" s="20" customFormat="1" ht="16.5" customHeight="1">
      <c r="A166" s="15">
        <v>4</v>
      </c>
      <c r="B166" s="16" t="s">
        <v>166</v>
      </c>
      <c r="C166" s="16" t="s">
        <v>167</v>
      </c>
      <c r="D166" s="15">
        <v>160</v>
      </c>
      <c r="E166" s="16" t="s">
        <v>1032</v>
      </c>
      <c r="F166" s="16" t="s">
        <v>121</v>
      </c>
      <c r="G166" s="16" t="s">
        <v>99</v>
      </c>
      <c r="H166" s="16" t="s">
        <v>1118</v>
      </c>
      <c r="I166" s="16" t="s">
        <v>1119</v>
      </c>
      <c r="J166" s="16" t="s">
        <v>1120</v>
      </c>
      <c r="K166" s="16" t="s">
        <v>1121</v>
      </c>
      <c r="L166" s="15" t="s">
        <v>161</v>
      </c>
      <c r="M166" s="15" t="s">
        <v>60</v>
      </c>
      <c r="N166" s="15" t="s">
        <v>61</v>
      </c>
      <c r="O166" s="15" t="s">
        <v>104</v>
      </c>
      <c r="P166" s="16" t="s">
        <v>1122</v>
      </c>
      <c r="Q166" s="16" t="s">
        <v>1123</v>
      </c>
      <c r="R166" s="15" t="s">
        <v>65</v>
      </c>
      <c r="S166" s="15" t="s">
        <v>184</v>
      </c>
      <c r="T166" s="15" t="s">
        <v>67</v>
      </c>
      <c r="U166" s="17">
        <v>43466</v>
      </c>
      <c r="V166" s="17">
        <v>43830</v>
      </c>
      <c r="W166" s="18">
        <v>100</v>
      </c>
      <c r="X166" s="15">
        <v>2017</v>
      </c>
      <c r="Y166" s="16" t="s">
        <v>1069</v>
      </c>
      <c r="Z166" s="23">
        <v>100</v>
      </c>
      <c r="AA166" s="23">
        <v>100</v>
      </c>
      <c r="AB166" s="23">
        <f>9/9*100</f>
        <v>100</v>
      </c>
      <c r="AC166" s="44">
        <v>0</v>
      </c>
      <c r="AD166" s="42" t="s">
        <v>164</v>
      </c>
      <c r="AE166" s="44">
        <v>100</v>
      </c>
      <c r="AF166" s="42" t="s">
        <v>1124</v>
      </c>
      <c r="AG166" s="18">
        <v>100</v>
      </c>
      <c r="AH166" s="18" t="s">
        <v>69</v>
      </c>
      <c r="AI166" s="18" t="s">
        <v>69</v>
      </c>
      <c r="AJ166" s="16" t="s">
        <v>71</v>
      </c>
      <c r="AK166" s="18" t="s">
        <v>69</v>
      </c>
      <c r="AL166" s="18" t="s">
        <v>69</v>
      </c>
      <c r="AM166" s="18">
        <v>100</v>
      </c>
      <c r="AN166" s="18" t="s">
        <v>69</v>
      </c>
      <c r="AO166" s="18" t="s">
        <v>69</v>
      </c>
      <c r="AP166" s="16" t="s">
        <v>71</v>
      </c>
      <c r="AQ166" s="18" t="s">
        <v>69</v>
      </c>
      <c r="AR166" s="18" t="s">
        <v>69</v>
      </c>
      <c r="AS166" s="18">
        <v>100</v>
      </c>
      <c r="AT166" s="15" t="s">
        <v>69</v>
      </c>
      <c r="AU166" s="15" t="s">
        <v>69</v>
      </c>
      <c r="AV166" s="16" t="s">
        <v>71</v>
      </c>
      <c r="AW166" s="15" t="s">
        <v>69</v>
      </c>
      <c r="AX166" s="15" t="s">
        <v>69</v>
      </c>
      <c r="AY166" s="18">
        <v>100</v>
      </c>
      <c r="AZ166" s="15" t="s">
        <v>69</v>
      </c>
      <c r="BA166" s="15" t="s">
        <v>69</v>
      </c>
      <c r="BB166" s="16" t="s">
        <v>71</v>
      </c>
      <c r="BC166" s="15" t="s">
        <v>69</v>
      </c>
      <c r="BD166" s="15" t="s">
        <v>69</v>
      </c>
    </row>
    <row r="167" spans="1:56" s="20" customFormat="1" ht="16.5" customHeight="1">
      <c r="A167" s="15">
        <v>4</v>
      </c>
      <c r="B167" s="16" t="s">
        <v>166</v>
      </c>
      <c r="C167" s="16" t="s">
        <v>167</v>
      </c>
      <c r="D167" s="15">
        <v>160</v>
      </c>
      <c r="E167" s="16" t="s">
        <v>1032</v>
      </c>
      <c r="F167" s="16" t="s">
        <v>128</v>
      </c>
      <c r="G167" s="16" t="s">
        <v>99</v>
      </c>
      <c r="H167" s="16" t="s">
        <v>1125</v>
      </c>
      <c r="I167" s="16" t="s">
        <v>1126</v>
      </c>
      <c r="J167" s="16" t="s">
        <v>1127</v>
      </c>
      <c r="K167" s="16" t="s">
        <v>1128</v>
      </c>
      <c r="L167" s="15" t="s">
        <v>88</v>
      </c>
      <c r="M167" s="15" t="s">
        <v>60</v>
      </c>
      <c r="N167" s="15" t="s">
        <v>61</v>
      </c>
      <c r="O167" s="15" t="s">
        <v>104</v>
      </c>
      <c r="P167" s="16" t="s">
        <v>1129</v>
      </c>
      <c r="Q167" s="16" t="s">
        <v>1130</v>
      </c>
      <c r="R167" s="15" t="s">
        <v>65</v>
      </c>
      <c r="S167" s="15" t="s">
        <v>184</v>
      </c>
      <c r="T167" s="15" t="s">
        <v>67</v>
      </c>
      <c r="U167" s="17">
        <v>43466</v>
      </c>
      <c r="V167" s="17">
        <v>43830</v>
      </c>
      <c r="W167" s="18">
        <v>100</v>
      </c>
      <c r="X167" s="15">
        <v>2018</v>
      </c>
      <c r="Y167" s="16" t="s">
        <v>276</v>
      </c>
      <c r="Z167" s="21">
        <v>100</v>
      </c>
      <c r="AA167" s="21" t="s">
        <v>69</v>
      </c>
      <c r="AB167" s="21" t="s">
        <v>69</v>
      </c>
      <c r="AC167" s="42" t="s">
        <v>70</v>
      </c>
      <c r="AD167" s="42" t="s">
        <v>70</v>
      </c>
      <c r="AE167" s="42" t="s">
        <v>70</v>
      </c>
      <c r="AF167" s="43" t="s">
        <v>69</v>
      </c>
      <c r="AG167" s="18">
        <v>100</v>
      </c>
      <c r="AH167" s="18" t="s">
        <v>69</v>
      </c>
      <c r="AI167" s="18" t="s">
        <v>69</v>
      </c>
      <c r="AJ167" s="16" t="s">
        <v>71</v>
      </c>
      <c r="AK167" s="18" t="s">
        <v>69</v>
      </c>
      <c r="AL167" s="18" t="s">
        <v>69</v>
      </c>
      <c r="AM167" s="15" t="s">
        <v>69</v>
      </c>
      <c r="AN167" s="15" t="s">
        <v>69</v>
      </c>
      <c r="AO167" s="16" t="s">
        <v>70</v>
      </c>
      <c r="AP167" s="16" t="s">
        <v>70</v>
      </c>
      <c r="AQ167" s="16" t="s">
        <v>70</v>
      </c>
      <c r="AR167" s="15" t="s">
        <v>69</v>
      </c>
      <c r="AS167" s="18">
        <v>100</v>
      </c>
      <c r="AT167" s="15" t="s">
        <v>69</v>
      </c>
      <c r="AU167" s="15" t="s">
        <v>69</v>
      </c>
      <c r="AV167" s="16" t="s">
        <v>71</v>
      </c>
      <c r="AW167" s="15" t="s">
        <v>69</v>
      </c>
      <c r="AX167" s="15" t="s">
        <v>69</v>
      </c>
      <c r="AY167" s="18">
        <v>100</v>
      </c>
      <c r="AZ167" s="15" t="s">
        <v>69</v>
      </c>
      <c r="BA167" s="15" t="s">
        <v>69</v>
      </c>
      <c r="BB167" s="16" t="s">
        <v>71</v>
      </c>
      <c r="BC167" s="15" t="s">
        <v>69</v>
      </c>
      <c r="BD167" s="15" t="s">
        <v>69</v>
      </c>
    </row>
    <row r="168" spans="1:56" s="20" customFormat="1" ht="16.5" customHeight="1">
      <c r="A168" s="15">
        <v>4</v>
      </c>
      <c r="B168" s="16" t="s">
        <v>166</v>
      </c>
      <c r="C168" s="16" t="s">
        <v>167</v>
      </c>
      <c r="D168" s="15">
        <v>160</v>
      </c>
      <c r="E168" s="16" t="s">
        <v>1032</v>
      </c>
      <c r="F168" s="16" t="s">
        <v>135</v>
      </c>
      <c r="G168" s="16" t="s">
        <v>99</v>
      </c>
      <c r="H168" s="16" t="s">
        <v>1131</v>
      </c>
      <c r="I168" s="16" t="s">
        <v>1132</v>
      </c>
      <c r="J168" s="16" t="s">
        <v>1133</v>
      </c>
      <c r="K168" s="16" t="s">
        <v>1134</v>
      </c>
      <c r="L168" s="15" t="s">
        <v>161</v>
      </c>
      <c r="M168" s="15" t="s">
        <v>60</v>
      </c>
      <c r="N168" s="15" t="s">
        <v>61</v>
      </c>
      <c r="O168" s="15" t="s">
        <v>104</v>
      </c>
      <c r="P168" s="16" t="s">
        <v>1067</v>
      </c>
      <c r="Q168" s="16" t="s">
        <v>1135</v>
      </c>
      <c r="R168" s="15" t="s">
        <v>65</v>
      </c>
      <c r="S168" s="15" t="s">
        <v>184</v>
      </c>
      <c r="T168" s="15" t="s">
        <v>67</v>
      </c>
      <c r="U168" s="17">
        <v>43466</v>
      </c>
      <c r="V168" s="17">
        <v>43830</v>
      </c>
      <c r="W168" s="18">
        <v>100</v>
      </c>
      <c r="X168" s="15">
        <v>2017</v>
      </c>
      <c r="Y168" s="16" t="s">
        <v>1069</v>
      </c>
      <c r="Z168" s="23">
        <v>100</v>
      </c>
      <c r="AA168" s="23">
        <v>100</v>
      </c>
      <c r="AB168" s="23">
        <f>11/11*100</f>
        <v>100</v>
      </c>
      <c r="AC168" s="44">
        <v>0</v>
      </c>
      <c r="AD168" s="42" t="s">
        <v>164</v>
      </c>
      <c r="AE168" s="44">
        <v>100</v>
      </c>
      <c r="AF168" s="42" t="s">
        <v>1136</v>
      </c>
      <c r="AG168" s="18">
        <v>100</v>
      </c>
      <c r="AH168" s="18" t="s">
        <v>69</v>
      </c>
      <c r="AI168" s="18" t="s">
        <v>69</v>
      </c>
      <c r="AJ168" s="16" t="s">
        <v>71</v>
      </c>
      <c r="AK168" s="18" t="s">
        <v>69</v>
      </c>
      <c r="AL168" s="18" t="s">
        <v>69</v>
      </c>
      <c r="AM168" s="18">
        <v>100</v>
      </c>
      <c r="AN168" s="18" t="s">
        <v>69</v>
      </c>
      <c r="AO168" s="18" t="s">
        <v>69</v>
      </c>
      <c r="AP168" s="16" t="s">
        <v>71</v>
      </c>
      <c r="AQ168" s="18" t="s">
        <v>69</v>
      </c>
      <c r="AR168" s="18" t="s">
        <v>69</v>
      </c>
      <c r="AS168" s="18">
        <v>100</v>
      </c>
      <c r="AT168" s="15" t="s">
        <v>69</v>
      </c>
      <c r="AU168" s="15" t="s">
        <v>69</v>
      </c>
      <c r="AV168" s="16" t="s">
        <v>71</v>
      </c>
      <c r="AW168" s="15" t="s">
        <v>69</v>
      </c>
      <c r="AX168" s="15" t="s">
        <v>69</v>
      </c>
      <c r="AY168" s="18">
        <v>100</v>
      </c>
      <c r="AZ168" s="15" t="s">
        <v>69</v>
      </c>
      <c r="BA168" s="15" t="s">
        <v>69</v>
      </c>
      <c r="BB168" s="16" t="s">
        <v>71</v>
      </c>
      <c r="BC168" s="15" t="s">
        <v>69</v>
      </c>
      <c r="BD168" s="15" t="s">
        <v>69</v>
      </c>
    </row>
    <row r="169" spans="1:56" s="20" customFormat="1" ht="16.5" customHeight="1">
      <c r="A169" s="15">
        <v>4</v>
      </c>
      <c r="B169" s="16" t="s">
        <v>166</v>
      </c>
      <c r="C169" s="16" t="s">
        <v>167</v>
      </c>
      <c r="D169" s="15">
        <v>160</v>
      </c>
      <c r="E169" s="16" t="s">
        <v>1032</v>
      </c>
      <c r="F169" s="16" t="s">
        <v>142</v>
      </c>
      <c r="G169" s="16" t="s">
        <v>99</v>
      </c>
      <c r="H169" s="16" t="s">
        <v>1137</v>
      </c>
      <c r="I169" s="16" t="s">
        <v>1138</v>
      </c>
      <c r="J169" s="16" t="s">
        <v>1139</v>
      </c>
      <c r="K169" s="16" t="s">
        <v>1140</v>
      </c>
      <c r="L169" s="15" t="s">
        <v>161</v>
      </c>
      <c r="M169" s="15" t="s">
        <v>60</v>
      </c>
      <c r="N169" s="15" t="s">
        <v>61</v>
      </c>
      <c r="O169" s="15" t="s">
        <v>104</v>
      </c>
      <c r="P169" s="16" t="s">
        <v>1075</v>
      </c>
      <c r="Q169" s="16" t="s">
        <v>1141</v>
      </c>
      <c r="R169" s="15" t="s">
        <v>65</v>
      </c>
      <c r="S169" s="15" t="s">
        <v>184</v>
      </c>
      <c r="T169" s="15" t="s">
        <v>67</v>
      </c>
      <c r="U169" s="17">
        <v>43466</v>
      </c>
      <c r="V169" s="17">
        <v>43830</v>
      </c>
      <c r="W169" s="18">
        <v>100</v>
      </c>
      <c r="X169" s="15">
        <v>2016</v>
      </c>
      <c r="Y169" s="16" t="s">
        <v>1051</v>
      </c>
      <c r="Z169" s="23">
        <v>100</v>
      </c>
      <c r="AA169" s="23">
        <v>100</v>
      </c>
      <c r="AB169" s="23">
        <f>(497+167)/664*100</f>
        <v>100</v>
      </c>
      <c r="AC169" s="44">
        <v>0</v>
      </c>
      <c r="AD169" s="42" t="s">
        <v>164</v>
      </c>
      <c r="AE169" s="44">
        <v>100</v>
      </c>
      <c r="AF169" s="42" t="s">
        <v>1142</v>
      </c>
      <c r="AG169" s="18">
        <v>100</v>
      </c>
      <c r="AH169" s="18" t="s">
        <v>69</v>
      </c>
      <c r="AI169" s="18" t="s">
        <v>69</v>
      </c>
      <c r="AJ169" s="16" t="s">
        <v>71</v>
      </c>
      <c r="AK169" s="18" t="s">
        <v>69</v>
      </c>
      <c r="AL169" s="18" t="s">
        <v>69</v>
      </c>
      <c r="AM169" s="18">
        <v>100</v>
      </c>
      <c r="AN169" s="18" t="s">
        <v>69</v>
      </c>
      <c r="AO169" s="18" t="s">
        <v>69</v>
      </c>
      <c r="AP169" s="16" t="s">
        <v>71</v>
      </c>
      <c r="AQ169" s="18" t="s">
        <v>69</v>
      </c>
      <c r="AR169" s="18" t="s">
        <v>69</v>
      </c>
      <c r="AS169" s="18">
        <v>100</v>
      </c>
      <c r="AT169" s="15" t="s">
        <v>69</v>
      </c>
      <c r="AU169" s="15" t="s">
        <v>69</v>
      </c>
      <c r="AV169" s="16" t="s">
        <v>71</v>
      </c>
      <c r="AW169" s="15" t="s">
        <v>69</v>
      </c>
      <c r="AX169" s="15" t="s">
        <v>69</v>
      </c>
      <c r="AY169" s="18">
        <v>100</v>
      </c>
      <c r="AZ169" s="15" t="s">
        <v>69</v>
      </c>
      <c r="BA169" s="15" t="s">
        <v>69</v>
      </c>
      <c r="BB169" s="16" t="s">
        <v>71</v>
      </c>
      <c r="BC169" s="15" t="s">
        <v>69</v>
      </c>
      <c r="BD169" s="15" t="s">
        <v>69</v>
      </c>
    </row>
    <row r="170" spans="1:56" s="20" customFormat="1" ht="16.5" customHeight="1">
      <c r="A170" s="15">
        <v>4</v>
      </c>
      <c r="B170" s="16" t="s">
        <v>166</v>
      </c>
      <c r="C170" s="16" t="s">
        <v>167</v>
      </c>
      <c r="D170" s="15">
        <v>160</v>
      </c>
      <c r="E170" s="16" t="s">
        <v>1032</v>
      </c>
      <c r="F170" s="16" t="s">
        <v>149</v>
      </c>
      <c r="G170" s="16" t="s">
        <v>99</v>
      </c>
      <c r="H170" s="16" t="s">
        <v>1143</v>
      </c>
      <c r="I170" s="16" t="s">
        <v>1144</v>
      </c>
      <c r="J170" s="16" t="s">
        <v>1145</v>
      </c>
      <c r="K170" s="16" t="s">
        <v>1146</v>
      </c>
      <c r="L170" s="15" t="s">
        <v>88</v>
      </c>
      <c r="M170" s="15" t="s">
        <v>60</v>
      </c>
      <c r="N170" s="15" t="s">
        <v>61</v>
      </c>
      <c r="O170" s="15" t="s">
        <v>104</v>
      </c>
      <c r="P170" s="16" t="s">
        <v>1082</v>
      </c>
      <c r="Q170" s="16" t="s">
        <v>1147</v>
      </c>
      <c r="R170" s="15" t="s">
        <v>65</v>
      </c>
      <c r="S170" s="15" t="s">
        <v>184</v>
      </c>
      <c r="T170" s="15" t="s">
        <v>67</v>
      </c>
      <c r="U170" s="17">
        <v>43466</v>
      </c>
      <c r="V170" s="17">
        <v>43830</v>
      </c>
      <c r="W170" s="18">
        <v>100</v>
      </c>
      <c r="X170" s="15">
        <v>2017</v>
      </c>
      <c r="Y170" s="16" t="s">
        <v>1069</v>
      </c>
      <c r="Z170" s="21">
        <v>100</v>
      </c>
      <c r="AA170" s="21" t="s">
        <v>69</v>
      </c>
      <c r="AB170" s="21" t="s">
        <v>69</v>
      </c>
      <c r="AC170" s="42" t="s">
        <v>70</v>
      </c>
      <c r="AD170" s="42" t="s">
        <v>70</v>
      </c>
      <c r="AE170" s="42" t="s">
        <v>70</v>
      </c>
      <c r="AF170" s="43" t="s">
        <v>69</v>
      </c>
      <c r="AG170" s="18">
        <v>100</v>
      </c>
      <c r="AH170" s="18" t="s">
        <v>69</v>
      </c>
      <c r="AI170" s="18" t="s">
        <v>69</v>
      </c>
      <c r="AJ170" s="16" t="s">
        <v>71</v>
      </c>
      <c r="AK170" s="18" t="s">
        <v>69</v>
      </c>
      <c r="AL170" s="18" t="s">
        <v>69</v>
      </c>
      <c r="AM170" s="15" t="s">
        <v>69</v>
      </c>
      <c r="AN170" s="15" t="s">
        <v>69</v>
      </c>
      <c r="AO170" s="16" t="s">
        <v>70</v>
      </c>
      <c r="AP170" s="16" t="s">
        <v>70</v>
      </c>
      <c r="AQ170" s="16" t="s">
        <v>70</v>
      </c>
      <c r="AR170" s="15" t="s">
        <v>69</v>
      </c>
      <c r="AS170" s="18">
        <v>100</v>
      </c>
      <c r="AT170" s="15" t="s">
        <v>69</v>
      </c>
      <c r="AU170" s="15" t="s">
        <v>69</v>
      </c>
      <c r="AV170" s="16" t="s">
        <v>71</v>
      </c>
      <c r="AW170" s="15" t="s">
        <v>69</v>
      </c>
      <c r="AX170" s="15" t="s">
        <v>69</v>
      </c>
      <c r="AY170" s="18">
        <v>100</v>
      </c>
      <c r="AZ170" s="15" t="s">
        <v>69</v>
      </c>
      <c r="BA170" s="15" t="s">
        <v>69</v>
      </c>
      <c r="BB170" s="16" t="s">
        <v>71</v>
      </c>
      <c r="BC170" s="15" t="s">
        <v>69</v>
      </c>
      <c r="BD170" s="15" t="s">
        <v>69</v>
      </c>
    </row>
    <row r="171" spans="1:56" s="20" customFormat="1" ht="16.5" customHeight="1">
      <c r="A171" s="15">
        <v>4</v>
      </c>
      <c r="B171" s="16" t="s">
        <v>166</v>
      </c>
      <c r="C171" s="16" t="s">
        <v>167</v>
      </c>
      <c r="D171" s="15">
        <v>160</v>
      </c>
      <c r="E171" s="16" t="s">
        <v>1032</v>
      </c>
      <c r="F171" s="16" t="s">
        <v>156</v>
      </c>
      <c r="G171" s="16" t="s">
        <v>99</v>
      </c>
      <c r="H171" s="16" t="s">
        <v>1148</v>
      </c>
      <c r="I171" s="16" t="s">
        <v>1149</v>
      </c>
      <c r="J171" s="16" t="s">
        <v>1150</v>
      </c>
      <c r="K171" s="16" t="s">
        <v>1151</v>
      </c>
      <c r="L171" s="15" t="s">
        <v>88</v>
      </c>
      <c r="M171" s="15" t="s">
        <v>60</v>
      </c>
      <c r="N171" s="15" t="s">
        <v>61</v>
      </c>
      <c r="O171" s="15" t="s">
        <v>104</v>
      </c>
      <c r="P171" s="16" t="s">
        <v>1152</v>
      </c>
      <c r="Q171" s="16" t="s">
        <v>1153</v>
      </c>
      <c r="R171" s="15" t="s">
        <v>65</v>
      </c>
      <c r="S171" s="15" t="s">
        <v>184</v>
      </c>
      <c r="T171" s="15" t="s">
        <v>67</v>
      </c>
      <c r="U171" s="17">
        <v>43466</v>
      </c>
      <c r="V171" s="17">
        <v>43830</v>
      </c>
      <c r="W171" s="18">
        <v>100</v>
      </c>
      <c r="X171" s="15">
        <v>2017</v>
      </c>
      <c r="Y171" s="16" t="s">
        <v>1069</v>
      </c>
      <c r="Z171" s="21">
        <v>100</v>
      </c>
      <c r="AA171" s="21" t="s">
        <v>69</v>
      </c>
      <c r="AB171" s="21" t="s">
        <v>69</v>
      </c>
      <c r="AC171" s="42" t="s">
        <v>70</v>
      </c>
      <c r="AD171" s="42" t="s">
        <v>70</v>
      </c>
      <c r="AE171" s="42" t="s">
        <v>70</v>
      </c>
      <c r="AF171" s="43" t="s">
        <v>69</v>
      </c>
      <c r="AG171" s="18">
        <v>100</v>
      </c>
      <c r="AH171" s="18" t="s">
        <v>69</v>
      </c>
      <c r="AI171" s="18" t="s">
        <v>69</v>
      </c>
      <c r="AJ171" s="16" t="s">
        <v>71</v>
      </c>
      <c r="AK171" s="18" t="s">
        <v>69</v>
      </c>
      <c r="AL171" s="18" t="s">
        <v>69</v>
      </c>
      <c r="AM171" s="15" t="s">
        <v>69</v>
      </c>
      <c r="AN171" s="15" t="s">
        <v>69</v>
      </c>
      <c r="AO171" s="16" t="s">
        <v>70</v>
      </c>
      <c r="AP171" s="16" t="s">
        <v>70</v>
      </c>
      <c r="AQ171" s="16" t="s">
        <v>70</v>
      </c>
      <c r="AR171" s="15" t="s">
        <v>69</v>
      </c>
      <c r="AS171" s="18">
        <v>100</v>
      </c>
      <c r="AT171" s="15" t="s">
        <v>69</v>
      </c>
      <c r="AU171" s="15" t="s">
        <v>69</v>
      </c>
      <c r="AV171" s="16" t="s">
        <v>71</v>
      </c>
      <c r="AW171" s="15" t="s">
        <v>69</v>
      </c>
      <c r="AX171" s="15" t="s">
        <v>69</v>
      </c>
      <c r="AY171" s="18">
        <v>100</v>
      </c>
      <c r="AZ171" s="15" t="s">
        <v>69</v>
      </c>
      <c r="BA171" s="15" t="s">
        <v>69</v>
      </c>
      <c r="BB171" s="16" t="s">
        <v>71</v>
      </c>
      <c r="BC171" s="15" t="s">
        <v>69</v>
      </c>
      <c r="BD171" s="15" t="s">
        <v>69</v>
      </c>
    </row>
    <row r="172" spans="1:56" s="20" customFormat="1" ht="16.5" customHeight="1">
      <c r="A172" s="15">
        <v>4</v>
      </c>
      <c r="B172" s="16" t="s">
        <v>166</v>
      </c>
      <c r="C172" s="16" t="s">
        <v>167</v>
      </c>
      <c r="D172" s="15">
        <v>160</v>
      </c>
      <c r="E172" s="16" t="s">
        <v>1032</v>
      </c>
      <c r="F172" s="16" t="s">
        <v>340</v>
      </c>
      <c r="G172" s="16" t="s">
        <v>99</v>
      </c>
      <c r="H172" s="16" t="s">
        <v>1154</v>
      </c>
      <c r="I172" s="16" t="s">
        <v>1155</v>
      </c>
      <c r="J172" s="16" t="s">
        <v>1156</v>
      </c>
      <c r="K172" s="16" t="s">
        <v>1157</v>
      </c>
      <c r="L172" s="15" t="s">
        <v>88</v>
      </c>
      <c r="M172" s="15" t="s">
        <v>60</v>
      </c>
      <c r="N172" s="15" t="s">
        <v>61</v>
      </c>
      <c r="O172" s="15" t="s">
        <v>104</v>
      </c>
      <c r="P172" s="16" t="s">
        <v>1089</v>
      </c>
      <c r="Q172" s="16" t="s">
        <v>1158</v>
      </c>
      <c r="R172" s="15" t="s">
        <v>65</v>
      </c>
      <c r="S172" s="15" t="s">
        <v>184</v>
      </c>
      <c r="T172" s="15" t="s">
        <v>67</v>
      </c>
      <c r="U172" s="17">
        <v>43466</v>
      </c>
      <c r="V172" s="17">
        <v>43830</v>
      </c>
      <c r="W172" s="18">
        <v>100</v>
      </c>
      <c r="X172" s="15">
        <v>2017</v>
      </c>
      <c r="Y172" s="16" t="s">
        <v>1069</v>
      </c>
      <c r="Z172" s="21">
        <v>100</v>
      </c>
      <c r="AA172" s="21" t="s">
        <v>69</v>
      </c>
      <c r="AB172" s="21" t="s">
        <v>69</v>
      </c>
      <c r="AC172" s="42" t="s">
        <v>70</v>
      </c>
      <c r="AD172" s="42" t="s">
        <v>70</v>
      </c>
      <c r="AE172" s="42" t="s">
        <v>70</v>
      </c>
      <c r="AF172" s="43" t="s">
        <v>69</v>
      </c>
      <c r="AG172" s="18">
        <v>100</v>
      </c>
      <c r="AH172" s="18" t="s">
        <v>69</v>
      </c>
      <c r="AI172" s="18" t="s">
        <v>69</v>
      </c>
      <c r="AJ172" s="16" t="s">
        <v>71</v>
      </c>
      <c r="AK172" s="18" t="s">
        <v>69</v>
      </c>
      <c r="AL172" s="18" t="s">
        <v>69</v>
      </c>
      <c r="AM172" s="15" t="s">
        <v>69</v>
      </c>
      <c r="AN172" s="15" t="s">
        <v>69</v>
      </c>
      <c r="AO172" s="16" t="s">
        <v>70</v>
      </c>
      <c r="AP172" s="16" t="s">
        <v>70</v>
      </c>
      <c r="AQ172" s="16" t="s">
        <v>70</v>
      </c>
      <c r="AR172" s="15" t="s">
        <v>69</v>
      </c>
      <c r="AS172" s="18">
        <v>100</v>
      </c>
      <c r="AT172" s="15" t="s">
        <v>69</v>
      </c>
      <c r="AU172" s="15" t="s">
        <v>69</v>
      </c>
      <c r="AV172" s="16" t="s">
        <v>71</v>
      </c>
      <c r="AW172" s="15" t="s">
        <v>69</v>
      </c>
      <c r="AX172" s="15" t="s">
        <v>69</v>
      </c>
      <c r="AY172" s="18">
        <v>100</v>
      </c>
      <c r="AZ172" s="15" t="s">
        <v>69</v>
      </c>
      <c r="BA172" s="15" t="s">
        <v>69</v>
      </c>
      <c r="BB172" s="16" t="s">
        <v>71</v>
      </c>
      <c r="BC172" s="15" t="s">
        <v>69</v>
      </c>
      <c r="BD172" s="15" t="s">
        <v>69</v>
      </c>
    </row>
    <row r="173" spans="1:56" s="20" customFormat="1" ht="16.5" customHeight="1">
      <c r="A173" s="15">
        <v>4</v>
      </c>
      <c r="B173" s="16" t="s">
        <v>166</v>
      </c>
      <c r="C173" s="16" t="s">
        <v>167</v>
      </c>
      <c r="D173" s="15">
        <v>160</v>
      </c>
      <c r="E173" s="16" t="s">
        <v>1032</v>
      </c>
      <c r="F173" s="16" t="s">
        <v>524</v>
      </c>
      <c r="G173" s="16" t="s">
        <v>99</v>
      </c>
      <c r="H173" s="16" t="s">
        <v>1159</v>
      </c>
      <c r="I173" s="16" t="s">
        <v>1160</v>
      </c>
      <c r="J173" s="16" t="s">
        <v>1161</v>
      </c>
      <c r="K173" s="16" t="s">
        <v>1162</v>
      </c>
      <c r="L173" s="15" t="s">
        <v>88</v>
      </c>
      <c r="M173" s="15" t="s">
        <v>60</v>
      </c>
      <c r="N173" s="15" t="s">
        <v>61</v>
      </c>
      <c r="O173" s="15" t="s">
        <v>104</v>
      </c>
      <c r="P173" s="16" t="s">
        <v>1163</v>
      </c>
      <c r="Q173" s="16" t="s">
        <v>1164</v>
      </c>
      <c r="R173" s="15" t="s">
        <v>65</v>
      </c>
      <c r="S173" s="15" t="s">
        <v>184</v>
      </c>
      <c r="T173" s="15" t="s">
        <v>67</v>
      </c>
      <c r="U173" s="17">
        <v>43466</v>
      </c>
      <c r="V173" s="17">
        <v>43830</v>
      </c>
      <c r="W173" s="18">
        <v>100</v>
      </c>
      <c r="X173" s="15">
        <v>2020</v>
      </c>
      <c r="Y173" s="16" t="s">
        <v>1165</v>
      </c>
      <c r="Z173" s="21">
        <v>100</v>
      </c>
      <c r="AA173" s="21" t="s">
        <v>69</v>
      </c>
      <c r="AB173" s="21" t="s">
        <v>69</v>
      </c>
      <c r="AC173" s="42" t="s">
        <v>70</v>
      </c>
      <c r="AD173" s="42" t="s">
        <v>70</v>
      </c>
      <c r="AE173" s="42" t="s">
        <v>70</v>
      </c>
      <c r="AF173" s="43" t="s">
        <v>69</v>
      </c>
      <c r="AG173" s="18">
        <v>100</v>
      </c>
      <c r="AH173" s="18" t="s">
        <v>69</v>
      </c>
      <c r="AI173" s="18" t="s">
        <v>69</v>
      </c>
      <c r="AJ173" s="16" t="s">
        <v>71</v>
      </c>
      <c r="AK173" s="18" t="s">
        <v>69</v>
      </c>
      <c r="AL173" s="18" t="s">
        <v>69</v>
      </c>
      <c r="AM173" s="15" t="s">
        <v>69</v>
      </c>
      <c r="AN173" s="15" t="s">
        <v>69</v>
      </c>
      <c r="AO173" s="16" t="s">
        <v>70</v>
      </c>
      <c r="AP173" s="16" t="s">
        <v>70</v>
      </c>
      <c r="AQ173" s="16" t="s">
        <v>70</v>
      </c>
      <c r="AR173" s="15" t="s">
        <v>69</v>
      </c>
      <c r="AS173" s="18">
        <v>100</v>
      </c>
      <c r="AT173" s="15" t="s">
        <v>69</v>
      </c>
      <c r="AU173" s="15" t="s">
        <v>69</v>
      </c>
      <c r="AV173" s="16" t="s">
        <v>71</v>
      </c>
      <c r="AW173" s="15" t="s">
        <v>69</v>
      </c>
      <c r="AX173" s="15" t="s">
        <v>69</v>
      </c>
      <c r="AY173" s="18">
        <v>100</v>
      </c>
      <c r="AZ173" s="15" t="s">
        <v>69</v>
      </c>
      <c r="BA173" s="15" t="s">
        <v>69</v>
      </c>
      <c r="BB173" s="16" t="s">
        <v>71</v>
      </c>
      <c r="BC173" s="15" t="s">
        <v>69</v>
      </c>
      <c r="BD173" s="15" t="s">
        <v>69</v>
      </c>
    </row>
    <row r="174" spans="1:56" s="20" customFormat="1" ht="16.5" customHeight="1">
      <c r="A174" s="15">
        <v>4</v>
      </c>
      <c r="B174" s="16" t="s">
        <v>166</v>
      </c>
      <c r="C174" s="16" t="s">
        <v>167</v>
      </c>
      <c r="D174" s="15">
        <v>160</v>
      </c>
      <c r="E174" s="16" t="s">
        <v>1032</v>
      </c>
      <c r="F174" s="16" t="s">
        <v>530</v>
      </c>
      <c r="G174" s="16" t="s">
        <v>99</v>
      </c>
      <c r="H174" s="16" t="s">
        <v>1166</v>
      </c>
      <c r="I174" s="16" t="s">
        <v>1167</v>
      </c>
      <c r="J174" s="16" t="s">
        <v>1168</v>
      </c>
      <c r="K174" s="16" t="s">
        <v>1169</v>
      </c>
      <c r="L174" s="15" t="s">
        <v>88</v>
      </c>
      <c r="M174" s="15" t="s">
        <v>60</v>
      </c>
      <c r="N174" s="15" t="s">
        <v>61</v>
      </c>
      <c r="O174" s="15" t="s">
        <v>104</v>
      </c>
      <c r="P174" s="16" t="s">
        <v>1170</v>
      </c>
      <c r="Q174" s="16" t="s">
        <v>1171</v>
      </c>
      <c r="R174" s="15" t="s">
        <v>65</v>
      </c>
      <c r="S174" s="15" t="s">
        <v>184</v>
      </c>
      <c r="T174" s="15" t="s">
        <v>67</v>
      </c>
      <c r="U174" s="17">
        <v>43466</v>
      </c>
      <c r="V174" s="17">
        <v>43830</v>
      </c>
      <c r="W174" s="18">
        <v>100</v>
      </c>
      <c r="X174" s="15">
        <v>2020</v>
      </c>
      <c r="Y174" s="16" t="s">
        <v>1165</v>
      </c>
      <c r="Z174" s="21">
        <v>100</v>
      </c>
      <c r="AA174" s="21">
        <v>100</v>
      </c>
      <c r="AB174" s="21" t="s">
        <v>69</v>
      </c>
      <c r="AC174" s="42" t="s">
        <v>70</v>
      </c>
      <c r="AD174" s="42" t="s">
        <v>70</v>
      </c>
      <c r="AE174" s="42" t="s">
        <v>70</v>
      </c>
      <c r="AF174" s="43" t="s">
        <v>69</v>
      </c>
      <c r="AG174" s="18">
        <v>100</v>
      </c>
      <c r="AH174" s="18" t="s">
        <v>69</v>
      </c>
      <c r="AI174" s="18" t="s">
        <v>69</v>
      </c>
      <c r="AJ174" s="16" t="s">
        <v>71</v>
      </c>
      <c r="AK174" s="18" t="s">
        <v>69</v>
      </c>
      <c r="AL174" s="18" t="s">
        <v>69</v>
      </c>
      <c r="AM174" s="15" t="s">
        <v>69</v>
      </c>
      <c r="AN174" s="15" t="s">
        <v>69</v>
      </c>
      <c r="AO174" s="16" t="s">
        <v>70</v>
      </c>
      <c r="AP174" s="16" t="s">
        <v>70</v>
      </c>
      <c r="AQ174" s="16" t="s">
        <v>70</v>
      </c>
      <c r="AR174" s="15" t="s">
        <v>69</v>
      </c>
      <c r="AS174" s="18">
        <v>100</v>
      </c>
      <c r="AT174" s="15" t="s">
        <v>69</v>
      </c>
      <c r="AU174" s="15" t="s">
        <v>69</v>
      </c>
      <c r="AV174" s="16" t="s">
        <v>71</v>
      </c>
      <c r="AW174" s="15" t="s">
        <v>69</v>
      </c>
      <c r="AX174" s="15" t="s">
        <v>69</v>
      </c>
      <c r="AY174" s="18">
        <v>100</v>
      </c>
      <c r="AZ174" s="15" t="s">
        <v>69</v>
      </c>
      <c r="BA174" s="15" t="s">
        <v>69</v>
      </c>
      <c r="BB174" s="16" t="s">
        <v>71</v>
      </c>
      <c r="BC174" s="15" t="s">
        <v>69</v>
      </c>
      <c r="BD174" s="15" t="s">
        <v>69</v>
      </c>
    </row>
    <row r="175" spans="1:56" s="20" customFormat="1" ht="16.5" customHeight="1">
      <c r="A175" s="15">
        <v>4</v>
      </c>
      <c r="B175" s="16" t="s">
        <v>166</v>
      </c>
      <c r="C175" s="16" t="s">
        <v>167</v>
      </c>
      <c r="D175" s="15">
        <v>160</v>
      </c>
      <c r="E175" s="16" t="s">
        <v>1032</v>
      </c>
      <c r="F175" s="16" t="s">
        <v>1172</v>
      </c>
      <c r="G175" s="16" t="s">
        <v>99</v>
      </c>
      <c r="H175" s="16" t="s">
        <v>1173</v>
      </c>
      <c r="I175" s="16" t="s">
        <v>1174</v>
      </c>
      <c r="J175" s="16" t="s">
        <v>1175</v>
      </c>
      <c r="K175" s="16" t="s">
        <v>1176</v>
      </c>
      <c r="L175" s="15" t="s">
        <v>88</v>
      </c>
      <c r="M175" s="15" t="s">
        <v>60</v>
      </c>
      <c r="N175" s="15" t="s">
        <v>61</v>
      </c>
      <c r="O175" s="15" t="s">
        <v>104</v>
      </c>
      <c r="P175" s="16" t="s">
        <v>1177</v>
      </c>
      <c r="Q175" s="16" t="s">
        <v>1178</v>
      </c>
      <c r="R175" s="15" t="s">
        <v>65</v>
      </c>
      <c r="S175" s="15" t="s">
        <v>184</v>
      </c>
      <c r="T175" s="15" t="s">
        <v>67</v>
      </c>
      <c r="U175" s="17">
        <v>43466</v>
      </c>
      <c r="V175" s="17">
        <v>43830</v>
      </c>
      <c r="W175" s="18">
        <v>100</v>
      </c>
      <c r="X175" s="15">
        <v>2020</v>
      </c>
      <c r="Y175" s="16" t="s">
        <v>1165</v>
      </c>
      <c r="Z175" s="21">
        <v>100</v>
      </c>
      <c r="AA175" s="21">
        <v>100</v>
      </c>
      <c r="AB175" s="21" t="s">
        <v>69</v>
      </c>
      <c r="AC175" s="42" t="s">
        <v>70</v>
      </c>
      <c r="AD175" s="42" t="s">
        <v>70</v>
      </c>
      <c r="AE175" s="42" t="s">
        <v>70</v>
      </c>
      <c r="AF175" s="43" t="s">
        <v>69</v>
      </c>
      <c r="AG175" s="18">
        <v>100</v>
      </c>
      <c r="AH175" s="18" t="s">
        <v>69</v>
      </c>
      <c r="AI175" s="18" t="s">
        <v>69</v>
      </c>
      <c r="AJ175" s="16" t="s">
        <v>71</v>
      </c>
      <c r="AK175" s="18" t="s">
        <v>69</v>
      </c>
      <c r="AL175" s="18" t="s">
        <v>69</v>
      </c>
      <c r="AM175" s="15" t="s">
        <v>69</v>
      </c>
      <c r="AN175" s="15" t="s">
        <v>69</v>
      </c>
      <c r="AO175" s="16" t="s">
        <v>70</v>
      </c>
      <c r="AP175" s="16" t="s">
        <v>70</v>
      </c>
      <c r="AQ175" s="16" t="s">
        <v>70</v>
      </c>
      <c r="AR175" s="15" t="s">
        <v>69</v>
      </c>
      <c r="AS175" s="18">
        <v>100</v>
      </c>
      <c r="AT175" s="15" t="s">
        <v>69</v>
      </c>
      <c r="AU175" s="15" t="s">
        <v>69</v>
      </c>
      <c r="AV175" s="16" t="s">
        <v>71</v>
      </c>
      <c r="AW175" s="15" t="s">
        <v>69</v>
      </c>
      <c r="AX175" s="15" t="s">
        <v>69</v>
      </c>
      <c r="AY175" s="18">
        <v>100</v>
      </c>
      <c r="AZ175" s="15" t="s">
        <v>69</v>
      </c>
      <c r="BA175" s="15" t="s">
        <v>69</v>
      </c>
      <c r="BB175" s="16" t="s">
        <v>71</v>
      </c>
      <c r="BC175" s="15" t="s">
        <v>69</v>
      </c>
      <c r="BD175" s="15" t="s">
        <v>69</v>
      </c>
    </row>
    <row r="176" spans="1:56" s="20" customFormat="1" ht="16.5" customHeight="1">
      <c r="A176" s="15">
        <v>4</v>
      </c>
      <c r="B176" s="16" t="s">
        <v>166</v>
      </c>
      <c r="C176" s="16" t="s">
        <v>167</v>
      </c>
      <c r="D176" s="15">
        <v>160</v>
      </c>
      <c r="E176" s="16" t="s">
        <v>1032</v>
      </c>
      <c r="F176" s="16" t="s">
        <v>1179</v>
      </c>
      <c r="G176" s="16" t="s">
        <v>99</v>
      </c>
      <c r="H176" s="16" t="s">
        <v>1180</v>
      </c>
      <c r="I176" s="16" t="s">
        <v>1181</v>
      </c>
      <c r="J176" s="16" t="s">
        <v>1182</v>
      </c>
      <c r="K176" s="16" t="s">
        <v>1183</v>
      </c>
      <c r="L176" s="15" t="s">
        <v>88</v>
      </c>
      <c r="M176" s="15" t="s">
        <v>60</v>
      </c>
      <c r="N176" s="15" t="s">
        <v>61</v>
      </c>
      <c r="O176" s="15" t="s">
        <v>104</v>
      </c>
      <c r="P176" s="16" t="s">
        <v>1184</v>
      </c>
      <c r="Q176" s="16" t="s">
        <v>1185</v>
      </c>
      <c r="R176" s="15" t="s">
        <v>65</v>
      </c>
      <c r="S176" s="15" t="s">
        <v>184</v>
      </c>
      <c r="T176" s="15" t="s">
        <v>67</v>
      </c>
      <c r="U176" s="17">
        <v>43466</v>
      </c>
      <c r="V176" s="17">
        <v>43830</v>
      </c>
      <c r="W176" s="18">
        <v>100</v>
      </c>
      <c r="X176" s="15">
        <v>2020</v>
      </c>
      <c r="Y176" s="16" t="s">
        <v>1165</v>
      </c>
      <c r="Z176" s="21">
        <v>100</v>
      </c>
      <c r="AA176" s="21">
        <v>100</v>
      </c>
      <c r="AB176" s="21" t="s">
        <v>69</v>
      </c>
      <c r="AC176" s="42" t="s">
        <v>70</v>
      </c>
      <c r="AD176" s="42" t="s">
        <v>70</v>
      </c>
      <c r="AE176" s="42" t="s">
        <v>70</v>
      </c>
      <c r="AF176" s="43" t="s">
        <v>69</v>
      </c>
      <c r="AG176" s="18">
        <v>100</v>
      </c>
      <c r="AH176" s="18" t="s">
        <v>69</v>
      </c>
      <c r="AI176" s="18" t="s">
        <v>69</v>
      </c>
      <c r="AJ176" s="16" t="s">
        <v>71</v>
      </c>
      <c r="AK176" s="18" t="s">
        <v>69</v>
      </c>
      <c r="AL176" s="18" t="s">
        <v>69</v>
      </c>
      <c r="AM176" s="15" t="s">
        <v>69</v>
      </c>
      <c r="AN176" s="15" t="s">
        <v>69</v>
      </c>
      <c r="AO176" s="16" t="s">
        <v>70</v>
      </c>
      <c r="AP176" s="16" t="s">
        <v>70</v>
      </c>
      <c r="AQ176" s="16" t="s">
        <v>70</v>
      </c>
      <c r="AR176" s="15" t="s">
        <v>69</v>
      </c>
      <c r="AS176" s="18">
        <v>100</v>
      </c>
      <c r="AT176" s="15" t="s">
        <v>69</v>
      </c>
      <c r="AU176" s="15" t="s">
        <v>69</v>
      </c>
      <c r="AV176" s="16" t="s">
        <v>71</v>
      </c>
      <c r="AW176" s="15" t="s">
        <v>69</v>
      </c>
      <c r="AX176" s="15" t="s">
        <v>69</v>
      </c>
      <c r="AY176" s="18">
        <v>100</v>
      </c>
      <c r="AZ176" s="15" t="s">
        <v>69</v>
      </c>
      <c r="BA176" s="15" t="s">
        <v>69</v>
      </c>
      <c r="BB176" s="16" t="s">
        <v>71</v>
      </c>
      <c r="BC176" s="15" t="s">
        <v>69</v>
      </c>
      <c r="BD176" s="15" t="s">
        <v>69</v>
      </c>
    </row>
    <row r="177" spans="1:56" s="20" customFormat="1" ht="16.5" customHeight="1">
      <c r="A177" s="15">
        <v>2</v>
      </c>
      <c r="B177" s="16" t="s">
        <v>534</v>
      </c>
      <c r="C177" s="16" t="s">
        <v>422</v>
      </c>
      <c r="D177" s="15">
        <v>240</v>
      </c>
      <c r="E177" s="16" t="s">
        <v>1186</v>
      </c>
      <c r="F177" s="16" t="s">
        <v>53</v>
      </c>
      <c r="G177" s="16" t="s">
        <v>54</v>
      </c>
      <c r="H177" s="16" t="s">
        <v>1187</v>
      </c>
      <c r="I177" s="16" t="s">
        <v>1188</v>
      </c>
      <c r="J177" s="16" t="s">
        <v>1189</v>
      </c>
      <c r="K177" s="16" t="s">
        <v>1190</v>
      </c>
      <c r="L177" s="15" t="s">
        <v>59</v>
      </c>
      <c r="M177" s="15" t="s">
        <v>218</v>
      </c>
      <c r="N177" s="15" t="s">
        <v>61</v>
      </c>
      <c r="O177" s="15" t="s">
        <v>62</v>
      </c>
      <c r="P177" s="16" t="s">
        <v>1191</v>
      </c>
      <c r="Q177" s="16" t="s">
        <v>1192</v>
      </c>
      <c r="R177" s="15" t="s">
        <v>65</v>
      </c>
      <c r="S177" s="15" t="s">
        <v>176</v>
      </c>
      <c r="T177" s="15" t="s">
        <v>67</v>
      </c>
      <c r="U177" s="17">
        <v>43831</v>
      </c>
      <c r="V177" s="17">
        <v>44196</v>
      </c>
      <c r="W177" s="15" t="s">
        <v>80</v>
      </c>
      <c r="X177" s="15">
        <v>2019</v>
      </c>
      <c r="Y177" s="16" t="s">
        <v>1193</v>
      </c>
      <c r="Z177" s="21">
        <v>5</v>
      </c>
      <c r="AA177" s="21" t="s">
        <v>69</v>
      </c>
      <c r="AB177" s="21" t="s">
        <v>69</v>
      </c>
      <c r="AC177" s="42" t="s">
        <v>70</v>
      </c>
      <c r="AD177" s="42" t="s">
        <v>70</v>
      </c>
      <c r="AE177" s="42" t="s">
        <v>70</v>
      </c>
      <c r="AF177" s="43" t="s">
        <v>69</v>
      </c>
      <c r="AG177" s="15" t="s">
        <v>69</v>
      </c>
      <c r="AH177" s="15" t="s">
        <v>69</v>
      </c>
      <c r="AI177" s="16" t="s">
        <v>70</v>
      </c>
      <c r="AJ177" s="16" t="s">
        <v>70</v>
      </c>
      <c r="AK177" s="16" t="s">
        <v>70</v>
      </c>
      <c r="AL177" s="15" t="s">
        <v>69</v>
      </c>
      <c r="AM177" s="15" t="s">
        <v>69</v>
      </c>
      <c r="AN177" s="15" t="s">
        <v>69</v>
      </c>
      <c r="AO177" s="16" t="s">
        <v>70</v>
      </c>
      <c r="AP177" s="16" t="s">
        <v>70</v>
      </c>
      <c r="AQ177" s="16" t="s">
        <v>70</v>
      </c>
      <c r="AR177" s="15" t="s">
        <v>69</v>
      </c>
      <c r="AS177" s="15" t="s">
        <v>69</v>
      </c>
      <c r="AT177" s="15" t="s">
        <v>69</v>
      </c>
      <c r="AU177" s="16" t="s">
        <v>70</v>
      </c>
      <c r="AV177" s="16" t="s">
        <v>70</v>
      </c>
      <c r="AW177" s="16" t="s">
        <v>70</v>
      </c>
      <c r="AX177" s="15" t="s">
        <v>69</v>
      </c>
      <c r="AY177" s="18">
        <v>5</v>
      </c>
      <c r="AZ177" s="15" t="s">
        <v>69</v>
      </c>
      <c r="BA177" s="15" t="s">
        <v>69</v>
      </c>
      <c r="BB177" s="16" t="s">
        <v>71</v>
      </c>
      <c r="BC177" s="15" t="s">
        <v>69</v>
      </c>
      <c r="BD177" s="15" t="s">
        <v>69</v>
      </c>
    </row>
    <row r="178" spans="1:56" s="20" customFormat="1" ht="16.5" customHeight="1">
      <c r="A178" s="15">
        <v>2</v>
      </c>
      <c r="B178" s="16" t="s">
        <v>534</v>
      </c>
      <c r="C178" s="16" t="s">
        <v>422</v>
      </c>
      <c r="D178" s="15">
        <v>240</v>
      </c>
      <c r="E178" s="16" t="s">
        <v>1186</v>
      </c>
      <c r="F178" s="16" t="s">
        <v>72</v>
      </c>
      <c r="G178" s="16" t="s">
        <v>73</v>
      </c>
      <c r="H178" s="16" t="s">
        <v>1194</v>
      </c>
      <c r="I178" s="16" t="s">
        <v>1195</v>
      </c>
      <c r="J178" s="16" t="s">
        <v>1196</v>
      </c>
      <c r="K178" s="16" t="s">
        <v>1197</v>
      </c>
      <c r="L178" s="15" t="s">
        <v>59</v>
      </c>
      <c r="M178" s="15" t="s">
        <v>60</v>
      </c>
      <c r="N178" s="15" t="s">
        <v>61</v>
      </c>
      <c r="O178" s="15" t="s">
        <v>62</v>
      </c>
      <c r="P178" s="16" t="s">
        <v>1198</v>
      </c>
      <c r="Q178" s="16" t="s">
        <v>1199</v>
      </c>
      <c r="R178" s="15" t="s">
        <v>65</v>
      </c>
      <c r="S178" s="15" t="s">
        <v>176</v>
      </c>
      <c r="T178" s="15" t="s">
        <v>67</v>
      </c>
      <c r="U178" s="17">
        <v>43831</v>
      </c>
      <c r="V178" s="17">
        <v>44196</v>
      </c>
      <c r="W178" s="18">
        <v>80</v>
      </c>
      <c r="X178" s="15">
        <v>2016</v>
      </c>
      <c r="Y178" s="16" t="s">
        <v>1200</v>
      </c>
      <c r="Z178" s="21">
        <v>80</v>
      </c>
      <c r="AA178" s="21" t="s">
        <v>69</v>
      </c>
      <c r="AB178" s="21" t="s">
        <v>69</v>
      </c>
      <c r="AC178" s="42" t="s">
        <v>70</v>
      </c>
      <c r="AD178" s="42" t="s">
        <v>70</v>
      </c>
      <c r="AE178" s="42" t="s">
        <v>70</v>
      </c>
      <c r="AF178" s="43" t="s">
        <v>69</v>
      </c>
      <c r="AG178" s="15" t="s">
        <v>69</v>
      </c>
      <c r="AH178" s="15" t="s">
        <v>69</v>
      </c>
      <c r="AI178" s="16" t="s">
        <v>70</v>
      </c>
      <c r="AJ178" s="16" t="s">
        <v>70</v>
      </c>
      <c r="AK178" s="16" t="s">
        <v>70</v>
      </c>
      <c r="AL178" s="15" t="s">
        <v>69</v>
      </c>
      <c r="AM178" s="15" t="s">
        <v>69</v>
      </c>
      <c r="AN178" s="15" t="s">
        <v>69</v>
      </c>
      <c r="AO178" s="16" t="s">
        <v>70</v>
      </c>
      <c r="AP178" s="16" t="s">
        <v>70</v>
      </c>
      <c r="AQ178" s="16" t="s">
        <v>70</v>
      </c>
      <c r="AR178" s="15" t="s">
        <v>69</v>
      </c>
      <c r="AS178" s="15" t="s">
        <v>69</v>
      </c>
      <c r="AT178" s="15" t="s">
        <v>69</v>
      </c>
      <c r="AU178" s="16" t="s">
        <v>70</v>
      </c>
      <c r="AV178" s="16" t="s">
        <v>70</v>
      </c>
      <c r="AW178" s="16" t="s">
        <v>70</v>
      </c>
      <c r="AX178" s="15" t="s">
        <v>69</v>
      </c>
      <c r="AY178" s="18">
        <v>80</v>
      </c>
      <c r="AZ178" s="15" t="s">
        <v>69</v>
      </c>
      <c r="BA178" s="15" t="s">
        <v>69</v>
      </c>
      <c r="BB178" s="16" t="s">
        <v>71</v>
      </c>
      <c r="BC178" s="15" t="s">
        <v>69</v>
      </c>
      <c r="BD178" s="15" t="s">
        <v>69</v>
      </c>
    </row>
    <row r="179" spans="1:56" s="20" customFormat="1" ht="16.5" customHeight="1">
      <c r="A179" s="15">
        <v>2</v>
      </c>
      <c r="B179" s="16" t="s">
        <v>534</v>
      </c>
      <c r="C179" s="16" t="s">
        <v>422</v>
      </c>
      <c r="D179" s="15">
        <v>240</v>
      </c>
      <c r="E179" s="16" t="s">
        <v>1186</v>
      </c>
      <c r="F179" s="16" t="s">
        <v>82</v>
      </c>
      <c r="G179" s="16" t="s">
        <v>83</v>
      </c>
      <c r="H179" s="16" t="s">
        <v>1201</v>
      </c>
      <c r="I179" s="16" t="s">
        <v>1202</v>
      </c>
      <c r="J179" s="16" t="s">
        <v>1203</v>
      </c>
      <c r="K179" s="16" t="s">
        <v>1204</v>
      </c>
      <c r="L179" s="15" t="s">
        <v>88</v>
      </c>
      <c r="M179" s="15" t="s">
        <v>60</v>
      </c>
      <c r="N179" s="15" t="s">
        <v>61</v>
      </c>
      <c r="O179" s="15" t="s">
        <v>104</v>
      </c>
      <c r="P179" s="16" t="s">
        <v>1205</v>
      </c>
      <c r="Q179" s="16" t="s">
        <v>1206</v>
      </c>
      <c r="R179" s="15" t="s">
        <v>65</v>
      </c>
      <c r="S179" s="15" t="s">
        <v>176</v>
      </c>
      <c r="T179" s="15" t="s">
        <v>67</v>
      </c>
      <c r="U179" s="17">
        <v>43831</v>
      </c>
      <c r="V179" s="17">
        <v>44196</v>
      </c>
      <c r="W179" s="18">
        <v>80</v>
      </c>
      <c r="X179" s="15">
        <v>2015</v>
      </c>
      <c r="Y179" s="16" t="s">
        <v>1207</v>
      </c>
      <c r="Z179" s="21">
        <v>100</v>
      </c>
      <c r="AA179" s="21" t="s">
        <v>69</v>
      </c>
      <c r="AB179" s="21" t="s">
        <v>69</v>
      </c>
      <c r="AC179" s="42" t="s">
        <v>70</v>
      </c>
      <c r="AD179" s="42" t="s">
        <v>70</v>
      </c>
      <c r="AE179" s="42" t="s">
        <v>70</v>
      </c>
      <c r="AF179" s="43" t="s">
        <v>69</v>
      </c>
      <c r="AG179" s="18">
        <v>50</v>
      </c>
      <c r="AH179" s="18" t="s">
        <v>69</v>
      </c>
      <c r="AI179" s="18" t="s">
        <v>69</v>
      </c>
      <c r="AJ179" s="16" t="s">
        <v>71</v>
      </c>
      <c r="AK179" s="18" t="s">
        <v>69</v>
      </c>
      <c r="AL179" s="18" t="s">
        <v>69</v>
      </c>
      <c r="AM179" s="15" t="s">
        <v>69</v>
      </c>
      <c r="AN179" s="15" t="s">
        <v>69</v>
      </c>
      <c r="AO179" s="16" t="s">
        <v>70</v>
      </c>
      <c r="AP179" s="16" t="s">
        <v>70</v>
      </c>
      <c r="AQ179" s="16" t="s">
        <v>70</v>
      </c>
      <c r="AR179" s="15" t="s">
        <v>69</v>
      </c>
      <c r="AS179" s="18">
        <v>100</v>
      </c>
      <c r="AT179" s="15" t="s">
        <v>69</v>
      </c>
      <c r="AU179" s="15" t="s">
        <v>69</v>
      </c>
      <c r="AV179" s="16" t="s">
        <v>71</v>
      </c>
      <c r="AW179" s="15" t="s">
        <v>69</v>
      </c>
      <c r="AX179" s="15" t="s">
        <v>69</v>
      </c>
      <c r="AY179" s="18">
        <v>100</v>
      </c>
      <c r="AZ179" s="15" t="s">
        <v>69</v>
      </c>
      <c r="BA179" s="15" t="s">
        <v>69</v>
      </c>
      <c r="BB179" s="16" t="s">
        <v>71</v>
      </c>
      <c r="BC179" s="15" t="s">
        <v>69</v>
      </c>
      <c r="BD179" s="15" t="s">
        <v>69</v>
      </c>
    </row>
    <row r="180" spans="1:56" s="20" customFormat="1" ht="16.5" customHeight="1">
      <c r="A180" s="15">
        <v>2</v>
      </c>
      <c r="B180" s="16" t="s">
        <v>534</v>
      </c>
      <c r="C180" s="16" t="s">
        <v>422</v>
      </c>
      <c r="D180" s="15">
        <v>240</v>
      </c>
      <c r="E180" s="16" t="s">
        <v>1186</v>
      </c>
      <c r="F180" s="16" t="s">
        <v>91</v>
      </c>
      <c r="G180" s="16" t="s">
        <v>83</v>
      </c>
      <c r="H180" s="16" t="s">
        <v>1208</v>
      </c>
      <c r="I180" s="16" t="s">
        <v>1209</v>
      </c>
      <c r="J180" s="16" t="s">
        <v>1210</v>
      </c>
      <c r="K180" s="16" t="s">
        <v>1211</v>
      </c>
      <c r="L180" s="15" t="s">
        <v>59</v>
      </c>
      <c r="M180" s="15" t="s">
        <v>60</v>
      </c>
      <c r="N180" s="15" t="s">
        <v>61</v>
      </c>
      <c r="O180" s="15" t="s">
        <v>62</v>
      </c>
      <c r="P180" s="16" t="s">
        <v>1212</v>
      </c>
      <c r="Q180" s="16" t="s">
        <v>1213</v>
      </c>
      <c r="R180" s="15" t="s">
        <v>65</v>
      </c>
      <c r="S180" s="15" t="s">
        <v>176</v>
      </c>
      <c r="T180" s="15" t="s">
        <v>67</v>
      </c>
      <c r="U180" s="17">
        <v>43831</v>
      </c>
      <c r="V180" s="17">
        <v>44196</v>
      </c>
      <c r="W180" s="18">
        <v>100</v>
      </c>
      <c r="X180" s="15">
        <v>2017</v>
      </c>
      <c r="Y180" s="22">
        <v>0</v>
      </c>
      <c r="Z180" s="21">
        <v>100</v>
      </c>
      <c r="AA180" s="21" t="s">
        <v>69</v>
      </c>
      <c r="AB180" s="21" t="s">
        <v>69</v>
      </c>
      <c r="AC180" s="42" t="s">
        <v>70</v>
      </c>
      <c r="AD180" s="42" t="s">
        <v>70</v>
      </c>
      <c r="AE180" s="42" t="s">
        <v>70</v>
      </c>
      <c r="AF180" s="43" t="s">
        <v>69</v>
      </c>
      <c r="AG180" s="15" t="s">
        <v>69</v>
      </c>
      <c r="AH180" s="15" t="s">
        <v>69</v>
      </c>
      <c r="AI180" s="16" t="s">
        <v>70</v>
      </c>
      <c r="AJ180" s="16" t="s">
        <v>70</v>
      </c>
      <c r="AK180" s="16" t="s">
        <v>70</v>
      </c>
      <c r="AL180" s="15" t="s">
        <v>69</v>
      </c>
      <c r="AM180" s="15" t="s">
        <v>69</v>
      </c>
      <c r="AN180" s="15" t="s">
        <v>69</v>
      </c>
      <c r="AO180" s="16" t="s">
        <v>70</v>
      </c>
      <c r="AP180" s="16" t="s">
        <v>70</v>
      </c>
      <c r="AQ180" s="16" t="s">
        <v>70</v>
      </c>
      <c r="AR180" s="15" t="s">
        <v>69</v>
      </c>
      <c r="AS180" s="15" t="s">
        <v>69</v>
      </c>
      <c r="AT180" s="15" t="s">
        <v>69</v>
      </c>
      <c r="AU180" s="16" t="s">
        <v>70</v>
      </c>
      <c r="AV180" s="16" t="s">
        <v>70</v>
      </c>
      <c r="AW180" s="16" t="s">
        <v>70</v>
      </c>
      <c r="AX180" s="15" t="s">
        <v>69</v>
      </c>
      <c r="AY180" s="18">
        <v>100</v>
      </c>
      <c r="AZ180" s="15" t="s">
        <v>69</v>
      </c>
      <c r="BA180" s="15" t="s">
        <v>69</v>
      </c>
      <c r="BB180" s="16" t="s">
        <v>71</v>
      </c>
      <c r="BC180" s="15" t="s">
        <v>69</v>
      </c>
      <c r="BD180" s="15" t="s">
        <v>69</v>
      </c>
    </row>
    <row r="181" spans="1:56" s="20" customFormat="1" ht="16.5" customHeight="1">
      <c r="A181" s="15">
        <v>2</v>
      </c>
      <c r="B181" s="16" t="s">
        <v>534</v>
      </c>
      <c r="C181" s="16" t="s">
        <v>422</v>
      </c>
      <c r="D181" s="15">
        <v>240</v>
      </c>
      <c r="E181" s="16" t="s">
        <v>1186</v>
      </c>
      <c r="F181" s="16" t="s">
        <v>98</v>
      </c>
      <c r="G181" s="16" t="s">
        <v>99</v>
      </c>
      <c r="H181" s="16" t="s">
        <v>1214</v>
      </c>
      <c r="I181" s="16" t="s">
        <v>1215</v>
      </c>
      <c r="J181" s="16" t="s">
        <v>1216</v>
      </c>
      <c r="K181" s="16" t="s">
        <v>1217</v>
      </c>
      <c r="L181" s="15" t="s">
        <v>59</v>
      </c>
      <c r="M181" s="15" t="s">
        <v>60</v>
      </c>
      <c r="N181" s="15" t="s">
        <v>455</v>
      </c>
      <c r="O181" s="15" t="s">
        <v>104</v>
      </c>
      <c r="P181" s="16" t="s">
        <v>1218</v>
      </c>
      <c r="Q181" s="16" t="s">
        <v>1219</v>
      </c>
      <c r="R181" s="15" t="s">
        <v>65</v>
      </c>
      <c r="S181" s="15" t="s">
        <v>184</v>
      </c>
      <c r="T181" s="15" t="s">
        <v>67</v>
      </c>
      <c r="U181" s="17">
        <v>43831</v>
      </c>
      <c r="V181" s="17">
        <v>44196</v>
      </c>
      <c r="W181" s="18">
        <v>90</v>
      </c>
      <c r="X181" s="15">
        <v>2014</v>
      </c>
      <c r="Y181" s="16" t="s">
        <v>1220</v>
      </c>
      <c r="Z181" s="21">
        <v>95</v>
      </c>
      <c r="AA181" s="21" t="s">
        <v>69</v>
      </c>
      <c r="AB181" s="21" t="s">
        <v>69</v>
      </c>
      <c r="AC181" s="42" t="s">
        <v>70</v>
      </c>
      <c r="AD181" s="42" t="s">
        <v>70</v>
      </c>
      <c r="AE181" s="42" t="s">
        <v>70</v>
      </c>
      <c r="AF181" s="43" t="s">
        <v>69</v>
      </c>
      <c r="AG181" s="15" t="s">
        <v>69</v>
      </c>
      <c r="AH181" s="15" t="s">
        <v>69</v>
      </c>
      <c r="AI181" s="16" t="s">
        <v>70</v>
      </c>
      <c r="AJ181" s="16" t="s">
        <v>70</v>
      </c>
      <c r="AK181" s="16" t="s">
        <v>70</v>
      </c>
      <c r="AL181" s="15" t="s">
        <v>69</v>
      </c>
      <c r="AM181" s="15" t="s">
        <v>69</v>
      </c>
      <c r="AN181" s="15" t="s">
        <v>69</v>
      </c>
      <c r="AO181" s="16" t="s">
        <v>70</v>
      </c>
      <c r="AP181" s="16" t="s">
        <v>70</v>
      </c>
      <c r="AQ181" s="16" t="s">
        <v>70</v>
      </c>
      <c r="AR181" s="15" t="s">
        <v>69</v>
      </c>
      <c r="AS181" s="15" t="s">
        <v>69</v>
      </c>
      <c r="AT181" s="15" t="s">
        <v>69</v>
      </c>
      <c r="AU181" s="16" t="s">
        <v>70</v>
      </c>
      <c r="AV181" s="16" t="s">
        <v>70</v>
      </c>
      <c r="AW181" s="16" t="s">
        <v>70</v>
      </c>
      <c r="AX181" s="15" t="s">
        <v>69</v>
      </c>
      <c r="AY181" s="18">
        <v>95</v>
      </c>
      <c r="AZ181" s="15" t="s">
        <v>69</v>
      </c>
      <c r="BA181" s="15" t="s">
        <v>69</v>
      </c>
      <c r="BB181" s="16" t="s">
        <v>71</v>
      </c>
      <c r="BC181" s="15" t="s">
        <v>69</v>
      </c>
      <c r="BD181" s="15" t="s">
        <v>69</v>
      </c>
    </row>
    <row r="182" spans="1:56" s="20" customFormat="1" ht="16.5" customHeight="1">
      <c r="A182" s="15">
        <v>2</v>
      </c>
      <c r="B182" s="16" t="s">
        <v>534</v>
      </c>
      <c r="C182" s="16" t="s">
        <v>422</v>
      </c>
      <c r="D182" s="15">
        <v>240</v>
      </c>
      <c r="E182" s="16" t="s">
        <v>1186</v>
      </c>
      <c r="F182" s="16" t="s">
        <v>107</v>
      </c>
      <c r="G182" s="16" t="s">
        <v>99</v>
      </c>
      <c r="H182" s="16" t="s">
        <v>1221</v>
      </c>
      <c r="I182" s="16" t="s">
        <v>1222</v>
      </c>
      <c r="J182" s="16" t="s">
        <v>1223</v>
      </c>
      <c r="K182" s="16" t="s">
        <v>1224</v>
      </c>
      <c r="L182" s="15" t="s">
        <v>161</v>
      </c>
      <c r="M182" s="15" t="s">
        <v>1001</v>
      </c>
      <c r="N182" s="15" t="s">
        <v>61</v>
      </c>
      <c r="O182" s="15" t="s">
        <v>104</v>
      </c>
      <c r="P182" s="16" t="s">
        <v>1225</v>
      </c>
      <c r="Q182" s="16" t="s">
        <v>1226</v>
      </c>
      <c r="R182" s="15" t="s">
        <v>811</v>
      </c>
      <c r="S182" s="15" t="s">
        <v>176</v>
      </c>
      <c r="T182" s="15" t="s">
        <v>67</v>
      </c>
      <c r="U182" s="17">
        <v>43831</v>
      </c>
      <c r="V182" s="17">
        <v>44196</v>
      </c>
      <c r="W182" s="18">
        <v>4</v>
      </c>
      <c r="X182" s="15">
        <v>2015</v>
      </c>
      <c r="Y182" s="16" t="s">
        <v>1227</v>
      </c>
      <c r="Z182" s="23">
        <v>4</v>
      </c>
      <c r="AA182" s="23">
        <v>1</v>
      </c>
      <c r="AB182" s="23">
        <f>1</f>
        <v>1</v>
      </c>
      <c r="AC182" s="44">
        <v>0</v>
      </c>
      <c r="AD182" s="42" t="s">
        <v>164</v>
      </c>
      <c r="AE182" s="44">
        <v>25</v>
      </c>
      <c r="AF182" s="42" t="s">
        <v>1228</v>
      </c>
      <c r="AG182" s="18">
        <v>2</v>
      </c>
      <c r="AH182" s="18" t="s">
        <v>69</v>
      </c>
      <c r="AI182" s="18" t="s">
        <v>69</v>
      </c>
      <c r="AJ182" s="16" t="s">
        <v>71</v>
      </c>
      <c r="AK182" s="18" t="s">
        <v>69</v>
      </c>
      <c r="AL182" s="18" t="s">
        <v>69</v>
      </c>
      <c r="AM182" s="18">
        <v>3</v>
      </c>
      <c r="AN182" s="18" t="s">
        <v>69</v>
      </c>
      <c r="AO182" s="18" t="s">
        <v>69</v>
      </c>
      <c r="AP182" s="16" t="s">
        <v>71</v>
      </c>
      <c r="AQ182" s="18" t="s">
        <v>69</v>
      </c>
      <c r="AR182" s="18" t="s">
        <v>69</v>
      </c>
      <c r="AS182" s="18">
        <v>4</v>
      </c>
      <c r="AT182" s="15" t="s">
        <v>69</v>
      </c>
      <c r="AU182" s="15" t="s">
        <v>69</v>
      </c>
      <c r="AV182" s="16" t="s">
        <v>71</v>
      </c>
      <c r="AW182" s="15" t="s">
        <v>69</v>
      </c>
      <c r="AX182" s="15" t="s">
        <v>69</v>
      </c>
      <c r="AY182" s="18">
        <v>4</v>
      </c>
      <c r="AZ182" s="15" t="s">
        <v>69</v>
      </c>
      <c r="BA182" s="15" t="s">
        <v>69</v>
      </c>
      <c r="BB182" s="16" t="s">
        <v>71</v>
      </c>
      <c r="BC182" s="15" t="s">
        <v>69</v>
      </c>
      <c r="BD182" s="15" t="s">
        <v>69</v>
      </c>
    </row>
    <row r="183" spans="1:56" s="20" customFormat="1" ht="16.5" customHeight="1">
      <c r="A183" s="15">
        <v>2</v>
      </c>
      <c r="B183" s="16" t="s">
        <v>534</v>
      </c>
      <c r="C183" s="16" t="s">
        <v>422</v>
      </c>
      <c r="D183" s="15">
        <v>240</v>
      </c>
      <c r="E183" s="16" t="s">
        <v>1186</v>
      </c>
      <c r="F183" s="16" t="s">
        <v>114</v>
      </c>
      <c r="G183" s="16" t="s">
        <v>99</v>
      </c>
      <c r="H183" s="16" t="s">
        <v>1229</v>
      </c>
      <c r="I183" s="16" t="s">
        <v>1230</v>
      </c>
      <c r="J183" s="16" t="s">
        <v>1231</v>
      </c>
      <c r="K183" s="16" t="s">
        <v>1232</v>
      </c>
      <c r="L183" s="15" t="s">
        <v>88</v>
      </c>
      <c r="M183" s="15" t="s">
        <v>1001</v>
      </c>
      <c r="N183" s="15" t="s">
        <v>61</v>
      </c>
      <c r="O183" s="15" t="s">
        <v>104</v>
      </c>
      <c r="P183" s="16" t="s">
        <v>1233</v>
      </c>
      <c r="Q183" s="16" t="s">
        <v>1234</v>
      </c>
      <c r="R183" s="15" t="s">
        <v>811</v>
      </c>
      <c r="S183" s="15" t="s">
        <v>176</v>
      </c>
      <c r="T183" s="15" t="s">
        <v>67</v>
      </c>
      <c r="U183" s="17">
        <v>43831</v>
      </c>
      <c r="V183" s="17">
        <v>44196</v>
      </c>
      <c r="W183" s="18">
        <v>1</v>
      </c>
      <c r="X183" s="15">
        <v>2018</v>
      </c>
      <c r="Y183" s="16" t="s">
        <v>276</v>
      </c>
      <c r="Z183" s="21">
        <v>1</v>
      </c>
      <c r="AA183" s="21" t="s">
        <v>69</v>
      </c>
      <c r="AB183" s="21" t="s">
        <v>69</v>
      </c>
      <c r="AC183" s="42" t="s">
        <v>70</v>
      </c>
      <c r="AD183" s="42" t="s">
        <v>70</v>
      </c>
      <c r="AE183" s="42" t="s">
        <v>70</v>
      </c>
      <c r="AF183" s="43" t="s">
        <v>69</v>
      </c>
      <c r="AG183" s="18">
        <v>1</v>
      </c>
      <c r="AH183" s="18" t="s">
        <v>69</v>
      </c>
      <c r="AI183" s="18" t="s">
        <v>69</v>
      </c>
      <c r="AJ183" s="16" t="s">
        <v>71</v>
      </c>
      <c r="AK183" s="18" t="s">
        <v>69</v>
      </c>
      <c r="AL183" s="18" t="s">
        <v>69</v>
      </c>
      <c r="AM183" s="15" t="s">
        <v>69</v>
      </c>
      <c r="AN183" s="15" t="s">
        <v>69</v>
      </c>
      <c r="AO183" s="16" t="s">
        <v>70</v>
      </c>
      <c r="AP183" s="16" t="s">
        <v>70</v>
      </c>
      <c r="AQ183" s="16" t="s">
        <v>70</v>
      </c>
      <c r="AR183" s="15" t="s">
        <v>69</v>
      </c>
      <c r="AS183" s="18">
        <v>1</v>
      </c>
      <c r="AT183" s="15" t="s">
        <v>69</v>
      </c>
      <c r="AU183" s="15" t="s">
        <v>69</v>
      </c>
      <c r="AV183" s="16" t="s">
        <v>71</v>
      </c>
      <c r="AW183" s="15" t="s">
        <v>69</v>
      </c>
      <c r="AX183" s="15" t="s">
        <v>69</v>
      </c>
      <c r="AY183" s="18">
        <v>1</v>
      </c>
      <c r="AZ183" s="15" t="s">
        <v>69</v>
      </c>
      <c r="BA183" s="15" t="s">
        <v>69</v>
      </c>
      <c r="BB183" s="16" t="s">
        <v>71</v>
      </c>
      <c r="BC183" s="15" t="s">
        <v>69</v>
      </c>
      <c r="BD183" s="15" t="s">
        <v>69</v>
      </c>
    </row>
    <row r="184" spans="1:56" s="20" customFormat="1" ht="16.5" customHeight="1">
      <c r="A184" s="15">
        <v>2</v>
      </c>
      <c r="B184" s="16" t="s">
        <v>534</v>
      </c>
      <c r="C184" s="16" t="s">
        <v>422</v>
      </c>
      <c r="D184" s="15">
        <v>240</v>
      </c>
      <c r="E184" s="16" t="s">
        <v>1186</v>
      </c>
      <c r="F184" s="16" t="s">
        <v>121</v>
      </c>
      <c r="G184" s="16" t="s">
        <v>99</v>
      </c>
      <c r="H184" s="16" t="s">
        <v>1235</v>
      </c>
      <c r="I184" s="16" t="s">
        <v>1236</v>
      </c>
      <c r="J184" s="16" t="s">
        <v>1237</v>
      </c>
      <c r="K184" s="16" t="s">
        <v>1238</v>
      </c>
      <c r="L184" s="15" t="s">
        <v>161</v>
      </c>
      <c r="M184" s="15" t="s">
        <v>60</v>
      </c>
      <c r="N184" s="15" t="s">
        <v>61</v>
      </c>
      <c r="O184" s="15" t="s">
        <v>104</v>
      </c>
      <c r="P184" s="16" t="s">
        <v>1239</v>
      </c>
      <c r="Q184" s="16" t="s">
        <v>1240</v>
      </c>
      <c r="R184" s="15" t="s">
        <v>65</v>
      </c>
      <c r="S184" s="15" t="s">
        <v>66</v>
      </c>
      <c r="T184" s="15" t="s">
        <v>67</v>
      </c>
      <c r="U184" s="17">
        <v>43831</v>
      </c>
      <c r="V184" s="17">
        <v>44196</v>
      </c>
      <c r="W184" s="18">
        <v>100</v>
      </c>
      <c r="X184" s="15">
        <v>2015</v>
      </c>
      <c r="Y184" s="16" t="s">
        <v>1227</v>
      </c>
      <c r="Z184" s="23">
        <v>100</v>
      </c>
      <c r="AA184" s="23">
        <v>100</v>
      </c>
      <c r="AB184" s="23">
        <f>(6/6)*100</f>
        <v>100</v>
      </c>
      <c r="AC184" s="44">
        <v>0</v>
      </c>
      <c r="AD184" s="42" t="s">
        <v>164</v>
      </c>
      <c r="AE184" s="44">
        <v>100</v>
      </c>
      <c r="AF184" s="42" t="s">
        <v>1241</v>
      </c>
      <c r="AG184" s="18">
        <v>100</v>
      </c>
      <c r="AH184" s="18" t="s">
        <v>69</v>
      </c>
      <c r="AI184" s="18" t="s">
        <v>69</v>
      </c>
      <c r="AJ184" s="16" t="s">
        <v>71</v>
      </c>
      <c r="AK184" s="18" t="s">
        <v>69</v>
      </c>
      <c r="AL184" s="18" t="s">
        <v>69</v>
      </c>
      <c r="AM184" s="18">
        <v>100</v>
      </c>
      <c r="AN184" s="18" t="s">
        <v>69</v>
      </c>
      <c r="AO184" s="18" t="s">
        <v>69</v>
      </c>
      <c r="AP184" s="16" t="s">
        <v>71</v>
      </c>
      <c r="AQ184" s="18" t="s">
        <v>69</v>
      </c>
      <c r="AR184" s="18" t="s">
        <v>69</v>
      </c>
      <c r="AS184" s="18">
        <v>100</v>
      </c>
      <c r="AT184" s="15" t="s">
        <v>69</v>
      </c>
      <c r="AU184" s="15" t="s">
        <v>69</v>
      </c>
      <c r="AV184" s="16" t="s">
        <v>71</v>
      </c>
      <c r="AW184" s="15" t="s">
        <v>69</v>
      </c>
      <c r="AX184" s="15" t="s">
        <v>69</v>
      </c>
      <c r="AY184" s="18">
        <v>100</v>
      </c>
      <c r="AZ184" s="15" t="s">
        <v>69</v>
      </c>
      <c r="BA184" s="15" t="s">
        <v>69</v>
      </c>
      <c r="BB184" s="16" t="s">
        <v>71</v>
      </c>
      <c r="BC184" s="15" t="s">
        <v>69</v>
      </c>
      <c r="BD184" s="15" t="s">
        <v>69</v>
      </c>
    </row>
    <row r="185" spans="1:56" s="20" customFormat="1" ht="16.5" customHeight="1">
      <c r="A185" s="15">
        <v>2</v>
      </c>
      <c r="B185" s="16" t="s">
        <v>534</v>
      </c>
      <c r="C185" s="16" t="s">
        <v>422</v>
      </c>
      <c r="D185" s="15">
        <v>240</v>
      </c>
      <c r="E185" s="16" t="s">
        <v>1186</v>
      </c>
      <c r="F185" s="16" t="s">
        <v>128</v>
      </c>
      <c r="G185" s="16" t="s">
        <v>99</v>
      </c>
      <c r="H185" s="16" t="s">
        <v>1242</v>
      </c>
      <c r="I185" s="16" t="s">
        <v>1243</v>
      </c>
      <c r="J185" s="16" t="s">
        <v>1244</v>
      </c>
      <c r="K185" s="16" t="s">
        <v>1245</v>
      </c>
      <c r="L185" s="15" t="s">
        <v>88</v>
      </c>
      <c r="M185" s="15" t="s">
        <v>60</v>
      </c>
      <c r="N185" s="15" t="s">
        <v>61</v>
      </c>
      <c r="O185" s="15" t="s">
        <v>104</v>
      </c>
      <c r="P185" s="16" t="s">
        <v>1246</v>
      </c>
      <c r="Q185" s="16" t="s">
        <v>1247</v>
      </c>
      <c r="R185" s="15" t="s">
        <v>65</v>
      </c>
      <c r="S185" s="15" t="s">
        <v>176</v>
      </c>
      <c r="T185" s="15" t="s">
        <v>67</v>
      </c>
      <c r="U185" s="17">
        <v>43831</v>
      </c>
      <c r="V185" s="17">
        <v>44196</v>
      </c>
      <c r="W185" s="18">
        <v>100</v>
      </c>
      <c r="X185" s="15">
        <v>2018</v>
      </c>
      <c r="Y185" s="16" t="s">
        <v>276</v>
      </c>
      <c r="Z185" s="21">
        <v>100</v>
      </c>
      <c r="AA185" s="21" t="s">
        <v>69</v>
      </c>
      <c r="AB185" s="21" t="s">
        <v>69</v>
      </c>
      <c r="AC185" s="42" t="s">
        <v>70</v>
      </c>
      <c r="AD185" s="42" t="s">
        <v>70</v>
      </c>
      <c r="AE185" s="42" t="s">
        <v>70</v>
      </c>
      <c r="AF185" s="43" t="s">
        <v>69</v>
      </c>
      <c r="AG185" s="18">
        <v>50</v>
      </c>
      <c r="AH185" s="18" t="s">
        <v>69</v>
      </c>
      <c r="AI185" s="18" t="s">
        <v>69</v>
      </c>
      <c r="AJ185" s="16" t="s">
        <v>71</v>
      </c>
      <c r="AK185" s="18" t="s">
        <v>69</v>
      </c>
      <c r="AL185" s="18" t="s">
        <v>69</v>
      </c>
      <c r="AM185" s="15" t="s">
        <v>69</v>
      </c>
      <c r="AN185" s="15" t="s">
        <v>69</v>
      </c>
      <c r="AO185" s="16" t="s">
        <v>70</v>
      </c>
      <c r="AP185" s="16" t="s">
        <v>70</v>
      </c>
      <c r="AQ185" s="16" t="s">
        <v>70</v>
      </c>
      <c r="AR185" s="15" t="s">
        <v>69</v>
      </c>
      <c r="AS185" s="18">
        <v>100</v>
      </c>
      <c r="AT185" s="15" t="s">
        <v>69</v>
      </c>
      <c r="AU185" s="15" t="s">
        <v>69</v>
      </c>
      <c r="AV185" s="16" t="s">
        <v>71</v>
      </c>
      <c r="AW185" s="15" t="s">
        <v>69</v>
      </c>
      <c r="AX185" s="15" t="s">
        <v>69</v>
      </c>
      <c r="AY185" s="18">
        <v>100</v>
      </c>
      <c r="AZ185" s="15" t="s">
        <v>69</v>
      </c>
      <c r="BA185" s="15" t="s">
        <v>69</v>
      </c>
      <c r="BB185" s="16" t="s">
        <v>71</v>
      </c>
      <c r="BC185" s="15" t="s">
        <v>69</v>
      </c>
      <c r="BD185" s="15" t="s">
        <v>69</v>
      </c>
    </row>
    <row r="186" spans="1:56" s="20" customFormat="1" ht="16.5" customHeight="1">
      <c r="A186" s="15">
        <v>2</v>
      </c>
      <c r="B186" s="16" t="s">
        <v>534</v>
      </c>
      <c r="C186" s="16" t="s">
        <v>422</v>
      </c>
      <c r="D186" s="15">
        <v>240</v>
      </c>
      <c r="E186" s="16" t="s">
        <v>1186</v>
      </c>
      <c r="F186" s="16" t="s">
        <v>135</v>
      </c>
      <c r="G186" s="16" t="s">
        <v>99</v>
      </c>
      <c r="H186" s="16" t="s">
        <v>1248</v>
      </c>
      <c r="I186" s="16" t="s">
        <v>1249</v>
      </c>
      <c r="J186" s="16" t="s">
        <v>1250</v>
      </c>
      <c r="K186" s="16" t="s">
        <v>1251</v>
      </c>
      <c r="L186" s="15" t="s">
        <v>161</v>
      </c>
      <c r="M186" s="15" t="s">
        <v>1001</v>
      </c>
      <c r="N186" s="15" t="s">
        <v>61</v>
      </c>
      <c r="O186" s="15" t="s">
        <v>104</v>
      </c>
      <c r="P186" s="16" t="s">
        <v>1252</v>
      </c>
      <c r="Q186" s="16" t="s">
        <v>1253</v>
      </c>
      <c r="R186" s="15" t="s">
        <v>811</v>
      </c>
      <c r="S186" s="15" t="s">
        <v>176</v>
      </c>
      <c r="T186" s="15" t="s">
        <v>67</v>
      </c>
      <c r="U186" s="17">
        <v>43831</v>
      </c>
      <c r="V186" s="17">
        <v>44196</v>
      </c>
      <c r="W186" s="18">
        <v>12</v>
      </c>
      <c r="X186" s="15">
        <v>2018</v>
      </c>
      <c r="Y186" s="16" t="s">
        <v>276</v>
      </c>
      <c r="Z186" s="23">
        <v>12</v>
      </c>
      <c r="AA186" s="23">
        <v>3</v>
      </c>
      <c r="AB186" s="23">
        <f>3</f>
        <v>3</v>
      </c>
      <c r="AC186" s="44">
        <v>0</v>
      </c>
      <c r="AD186" s="42" t="s">
        <v>164</v>
      </c>
      <c r="AE186" s="44">
        <v>25</v>
      </c>
      <c r="AF186" s="42" t="s">
        <v>1254</v>
      </c>
      <c r="AG186" s="18">
        <v>6</v>
      </c>
      <c r="AH186" s="18" t="s">
        <v>69</v>
      </c>
      <c r="AI186" s="18" t="s">
        <v>69</v>
      </c>
      <c r="AJ186" s="16" t="s">
        <v>71</v>
      </c>
      <c r="AK186" s="18" t="s">
        <v>69</v>
      </c>
      <c r="AL186" s="18" t="s">
        <v>69</v>
      </c>
      <c r="AM186" s="18">
        <v>9</v>
      </c>
      <c r="AN186" s="18" t="s">
        <v>69</v>
      </c>
      <c r="AO186" s="18" t="s">
        <v>69</v>
      </c>
      <c r="AP186" s="16" t="s">
        <v>71</v>
      </c>
      <c r="AQ186" s="18" t="s">
        <v>69</v>
      </c>
      <c r="AR186" s="18" t="s">
        <v>69</v>
      </c>
      <c r="AS186" s="18">
        <v>12</v>
      </c>
      <c r="AT186" s="15" t="s">
        <v>69</v>
      </c>
      <c r="AU186" s="15" t="s">
        <v>69</v>
      </c>
      <c r="AV186" s="16" t="s">
        <v>71</v>
      </c>
      <c r="AW186" s="15" t="s">
        <v>69</v>
      </c>
      <c r="AX186" s="15" t="s">
        <v>69</v>
      </c>
      <c r="AY186" s="18">
        <v>12</v>
      </c>
      <c r="AZ186" s="15" t="s">
        <v>69</v>
      </c>
      <c r="BA186" s="15" t="s">
        <v>69</v>
      </c>
      <c r="BB186" s="16" t="s">
        <v>71</v>
      </c>
      <c r="BC186" s="15" t="s">
        <v>69</v>
      </c>
      <c r="BD186" s="15" t="s">
        <v>69</v>
      </c>
    </row>
    <row r="187" spans="1:56" s="20" customFormat="1" ht="16.5" customHeight="1">
      <c r="A187" s="15">
        <v>2</v>
      </c>
      <c r="B187" s="16" t="s">
        <v>534</v>
      </c>
      <c r="C187" s="16" t="s">
        <v>422</v>
      </c>
      <c r="D187" s="15">
        <v>240</v>
      </c>
      <c r="E187" s="16" t="s">
        <v>1186</v>
      </c>
      <c r="F187" s="16" t="s">
        <v>142</v>
      </c>
      <c r="G187" s="16" t="s">
        <v>99</v>
      </c>
      <c r="H187" s="16" t="s">
        <v>1255</v>
      </c>
      <c r="I187" s="16" t="s">
        <v>1256</v>
      </c>
      <c r="J187" s="16" t="s">
        <v>1257</v>
      </c>
      <c r="K187" s="16" t="s">
        <v>1258</v>
      </c>
      <c r="L187" s="15" t="s">
        <v>88</v>
      </c>
      <c r="M187" s="15" t="s">
        <v>60</v>
      </c>
      <c r="N187" s="15" t="s">
        <v>61</v>
      </c>
      <c r="O187" s="15" t="s">
        <v>104</v>
      </c>
      <c r="P187" s="16" t="s">
        <v>1259</v>
      </c>
      <c r="Q187" s="16" t="s">
        <v>1260</v>
      </c>
      <c r="R187" s="15" t="s">
        <v>65</v>
      </c>
      <c r="S187" s="15" t="s">
        <v>176</v>
      </c>
      <c r="T187" s="15" t="s">
        <v>67</v>
      </c>
      <c r="U187" s="17">
        <v>43831</v>
      </c>
      <c r="V187" s="17">
        <v>44196</v>
      </c>
      <c r="W187" s="18">
        <v>100</v>
      </c>
      <c r="X187" s="15">
        <v>2016</v>
      </c>
      <c r="Y187" s="22">
        <v>0</v>
      </c>
      <c r="Z187" s="21">
        <v>100</v>
      </c>
      <c r="AA187" s="21" t="s">
        <v>69</v>
      </c>
      <c r="AB187" s="21" t="s">
        <v>69</v>
      </c>
      <c r="AC187" s="42" t="s">
        <v>70</v>
      </c>
      <c r="AD187" s="42" t="s">
        <v>70</v>
      </c>
      <c r="AE187" s="42" t="s">
        <v>70</v>
      </c>
      <c r="AF187" s="43" t="s">
        <v>69</v>
      </c>
      <c r="AG187" s="18">
        <v>50</v>
      </c>
      <c r="AH187" s="18" t="s">
        <v>69</v>
      </c>
      <c r="AI187" s="18" t="s">
        <v>69</v>
      </c>
      <c r="AJ187" s="16" t="s">
        <v>71</v>
      </c>
      <c r="AK187" s="18" t="s">
        <v>69</v>
      </c>
      <c r="AL187" s="18" t="s">
        <v>69</v>
      </c>
      <c r="AM187" s="15" t="s">
        <v>69</v>
      </c>
      <c r="AN187" s="15" t="s">
        <v>69</v>
      </c>
      <c r="AO187" s="16" t="s">
        <v>70</v>
      </c>
      <c r="AP187" s="16" t="s">
        <v>70</v>
      </c>
      <c r="AQ187" s="16" t="s">
        <v>70</v>
      </c>
      <c r="AR187" s="15" t="s">
        <v>69</v>
      </c>
      <c r="AS187" s="18">
        <v>100</v>
      </c>
      <c r="AT187" s="15" t="s">
        <v>69</v>
      </c>
      <c r="AU187" s="15" t="s">
        <v>69</v>
      </c>
      <c r="AV187" s="16" t="s">
        <v>71</v>
      </c>
      <c r="AW187" s="15" t="s">
        <v>69</v>
      </c>
      <c r="AX187" s="15" t="s">
        <v>69</v>
      </c>
      <c r="AY187" s="18">
        <v>100</v>
      </c>
      <c r="AZ187" s="15" t="s">
        <v>69</v>
      </c>
      <c r="BA187" s="15" t="s">
        <v>69</v>
      </c>
      <c r="BB187" s="16" t="s">
        <v>71</v>
      </c>
      <c r="BC187" s="15" t="s">
        <v>69</v>
      </c>
      <c r="BD187" s="15" t="s">
        <v>69</v>
      </c>
    </row>
    <row r="188" spans="1:56" s="20" customFormat="1" ht="16.5" customHeight="1">
      <c r="A188" s="15">
        <v>2</v>
      </c>
      <c r="B188" s="16" t="s">
        <v>534</v>
      </c>
      <c r="C188" s="16" t="s">
        <v>422</v>
      </c>
      <c r="D188" s="15">
        <v>240</v>
      </c>
      <c r="E188" s="16" t="s">
        <v>1186</v>
      </c>
      <c r="F188" s="16" t="s">
        <v>149</v>
      </c>
      <c r="G188" s="16" t="s">
        <v>99</v>
      </c>
      <c r="H188" s="16" t="s">
        <v>1261</v>
      </c>
      <c r="I188" s="16" t="s">
        <v>1262</v>
      </c>
      <c r="J188" s="16" t="s">
        <v>1263</v>
      </c>
      <c r="K188" s="16" t="s">
        <v>1264</v>
      </c>
      <c r="L188" s="15" t="s">
        <v>88</v>
      </c>
      <c r="M188" s="15" t="s">
        <v>60</v>
      </c>
      <c r="N188" s="15" t="s">
        <v>61</v>
      </c>
      <c r="O188" s="15" t="s">
        <v>104</v>
      </c>
      <c r="P188" s="16" t="s">
        <v>1265</v>
      </c>
      <c r="Q188" s="16" t="s">
        <v>1266</v>
      </c>
      <c r="R188" s="15" t="s">
        <v>65</v>
      </c>
      <c r="S188" s="15" t="s">
        <v>176</v>
      </c>
      <c r="T188" s="15" t="s">
        <v>67</v>
      </c>
      <c r="U188" s="17">
        <v>43831</v>
      </c>
      <c r="V188" s="17">
        <v>44196</v>
      </c>
      <c r="W188" s="18">
        <v>80</v>
      </c>
      <c r="X188" s="15">
        <v>2016</v>
      </c>
      <c r="Y188" s="16" t="s">
        <v>1267</v>
      </c>
      <c r="Z188" s="21">
        <v>100</v>
      </c>
      <c r="AA188" s="21" t="s">
        <v>69</v>
      </c>
      <c r="AB188" s="21" t="s">
        <v>69</v>
      </c>
      <c r="AC188" s="42" t="s">
        <v>70</v>
      </c>
      <c r="AD188" s="42" t="s">
        <v>70</v>
      </c>
      <c r="AE188" s="42" t="s">
        <v>70</v>
      </c>
      <c r="AF188" s="43" t="s">
        <v>69</v>
      </c>
      <c r="AG188" s="18">
        <v>50</v>
      </c>
      <c r="AH188" s="18" t="s">
        <v>69</v>
      </c>
      <c r="AI188" s="18" t="s">
        <v>69</v>
      </c>
      <c r="AJ188" s="16" t="s">
        <v>71</v>
      </c>
      <c r="AK188" s="18" t="s">
        <v>69</v>
      </c>
      <c r="AL188" s="18" t="s">
        <v>69</v>
      </c>
      <c r="AM188" s="15" t="s">
        <v>69</v>
      </c>
      <c r="AN188" s="15" t="s">
        <v>69</v>
      </c>
      <c r="AO188" s="16" t="s">
        <v>70</v>
      </c>
      <c r="AP188" s="16" t="s">
        <v>70</v>
      </c>
      <c r="AQ188" s="16" t="s">
        <v>70</v>
      </c>
      <c r="AR188" s="15" t="s">
        <v>69</v>
      </c>
      <c r="AS188" s="18">
        <v>100</v>
      </c>
      <c r="AT188" s="15" t="s">
        <v>69</v>
      </c>
      <c r="AU188" s="15" t="s">
        <v>69</v>
      </c>
      <c r="AV188" s="16" t="s">
        <v>71</v>
      </c>
      <c r="AW188" s="15" t="s">
        <v>69</v>
      </c>
      <c r="AX188" s="15" t="s">
        <v>69</v>
      </c>
      <c r="AY188" s="18">
        <v>100</v>
      </c>
      <c r="AZ188" s="15" t="s">
        <v>69</v>
      </c>
      <c r="BA188" s="15" t="s">
        <v>69</v>
      </c>
      <c r="BB188" s="16" t="s">
        <v>71</v>
      </c>
      <c r="BC188" s="15" t="s">
        <v>69</v>
      </c>
      <c r="BD188" s="15" t="s">
        <v>69</v>
      </c>
    </row>
    <row r="189" spans="1:56" s="20" customFormat="1" ht="16.5" customHeight="1">
      <c r="A189" s="15">
        <v>2</v>
      </c>
      <c r="B189" s="16" t="s">
        <v>534</v>
      </c>
      <c r="C189" s="16" t="s">
        <v>422</v>
      </c>
      <c r="D189" s="15">
        <v>240</v>
      </c>
      <c r="E189" s="16" t="s">
        <v>1186</v>
      </c>
      <c r="F189" s="16" t="s">
        <v>156</v>
      </c>
      <c r="G189" s="16" t="s">
        <v>99</v>
      </c>
      <c r="H189" s="16" t="s">
        <v>1268</v>
      </c>
      <c r="I189" s="16" t="s">
        <v>1269</v>
      </c>
      <c r="J189" s="16" t="s">
        <v>1270</v>
      </c>
      <c r="K189" s="16" t="s">
        <v>1271</v>
      </c>
      <c r="L189" s="15" t="s">
        <v>88</v>
      </c>
      <c r="M189" s="15" t="s">
        <v>60</v>
      </c>
      <c r="N189" s="15" t="s">
        <v>61</v>
      </c>
      <c r="O189" s="15" t="s">
        <v>104</v>
      </c>
      <c r="P189" s="16" t="s">
        <v>1272</v>
      </c>
      <c r="Q189" s="16" t="s">
        <v>1226</v>
      </c>
      <c r="R189" s="15" t="s">
        <v>65</v>
      </c>
      <c r="S189" s="15" t="s">
        <v>176</v>
      </c>
      <c r="T189" s="15" t="s">
        <v>67</v>
      </c>
      <c r="U189" s="17">
        <v>43831</v>
      </c>
      <c r="V189" s="17">
        <v>44196</v>
      </c>
      <c r="W189" s="15" t="s">
        <v>80</v>
      </c>
      <c r="X189" s="15">
        <v>2019</v>
      </c>
      <c r="Y189" s="16" t="s">
        <v>1273</v>
      </c>
      <c r="Z189" s="21">
        <v>100</v>
      </c>
      <c r="AA189" s="21" t="s">
        <v>69</v>
      </c>
      <c r="AB189" s="21" t="s">
        <v>69</v>
      </c>
      <c r="AC189" s="42" t="s">
        <v>70</v>
      </c>
      <c r="AD189" s="42" t="s">
        <v>70</v>
      </c>
      <c r="AE189" s="42" t="s">
        <v>70</v>
      </c>
      <c r="AF189" s="43" t="s">
        <v>69</v>
      </c>
      <c r="AG189" s="18">
        <v>50</v>
      </c>
      <c r="AH189" s="18" t="s">
        <v>69</v>
      </c>
      <c r="AI189" s="18" t="s">
        <v>69</v>
      </c>
      <c r="AJ189" s="16" t="s">
        <v>71</v>
      </c>
      <c r="AK189" s="18" t="s">
        <v>69</v>
      </c>
      <c r="AL189" s="18" t="s">
        <v>69</v>
      </c>
      <c r="AM189" s="15" t="s">
        <v>69</v>
      </c>
      <c r="AN189" s="15" t="s">
        <v>69</v>
      </c>
      <c r="AO189" s="16" t="s">
        <v>70</v>
      </c>
      <c r="AP189" s="16" t="s">
        <v>70</v>
      </c>
      <c r="AQ189" s="16" t="s">
        <v>70</v>
      </c>
      <c r="AR189" s="15" t="s">
        <v>69</v>
      </c>
      <c r="AS189" s="18">
        <v>100</v>
      </c>
      <c r="AT189" s="15" t="s">
        <v>69</v>
      </c>
      <c r="AU189" s="15" t="s">
        <v>69</v>
      </c>
      <c r="AV189" s="16" t="s">
        <v>71</v>
      </c>
      <c r="AW189" s="15" t="s">
        <v>69</v>
      </c>
      <c r="AX189" s="15" t="s">
        <v>69</v>
      </c>
      <c r="AY189" s="18">
        <v>100</v>
      </c>
      <c r="AZ189" s="15" t="s">
        <v>69</v>
      </c>
      <c r="BA189" s="15" t="s">
        <v>69</v>
      </c>
      <c r="BB189" s="16" t="s">
        <v>71</v>
      </c>
      <c r="BC189" s="15" t="s">
        <v>69</v>
      </c>
      <c r="BD189" s="15" t="s">
        <v>69</v>
      </c>
    </row>
    <row r="190" spans="1:56" s="20" customFormat="1" ht="16.5" customHeight="1">
      <c r="A190" s="15">
        <v>2</v>
      </c>
      <c r="B190" s="16" t="s">
        <v>534</v>
      </c>
      <c r="C190" s="16" t="s">
        <v>422</v>
      </c>
      <c r="D190" s="15">
        <v>240</v>
      </c>
      <c r="E190" s="16" t="s">
        <v>1186</v>
      </c>
      <c r="F190" s="16" t="s">
        <v>340</v>
      </c>
      <c r="G190" s="16" t="s">
        <v>99</v>
      </c>
      <c r="H190" s="16" t="s">
        <v>1274</v>
      </c>
      <c r="I190" s="16" t="s">
        <v>1275</v>
      </c>
      <c r="J190" s="16" t="s">
        <v>1276</v>
      </c>
      <c r="K190" s="16" t="s">
        <v>1277</v>
      </c>
      <c r="L190" s="15" t="s">
        <v>88</v>
      </c>
      <c r="M190" s="15" t="s">
        <v>60</v>
      </c>
      <c r="N190" s="15" t="s">
        <v>61</v>
      </c>
      <c r="O190" s="15" t="s">
        <v>104</v>
      </c>
      <c r="P190" s="16" t="s">
        <v>1278</v>
      </c>
      <c r="Q190" s="16" t="s">
        <v>1279</v>
      </c>
      <c r="R190" s="15" t="s">
        <v>65</v>
      </c>
      <c r="S190" s="15" t="s">
        <v>176</v>
      </c>
      <c r="T190" s="15" t="s">
        <v>67</v>
      </c>
      <c r="U190" s="17">
        <v>43831</v>
      </c>
      <c r="V190" s="17">
        <v>44196</v>
      </c>
      <c r="W190" s="18">
        <v>80</v>
      </c>
      <c r="X190" s="15">
        <v>2016</v>
      </c>
      <c r="Y190" s="22">
        <v>0</v>
      </c>
      <c r="Z190" s="21">
        <v>100</v>
      </c>
      <c r="AA190" s="21" t="s">
        <v>69</v>
      </c>
      <c r="AB190" s="21" t="s">
        <v>69</v>
      </c>
      <c r="AC190" s="42" t="s">
        <v>70</v>
      </c>
      <c r="AD190" s="42" t="s">
        <v>70</v>
      </c>
      <c r="AE190" s="42" t="s">
        <v>70</v>
      </c>
      <c r="AF190" s="43" t="s">
        <v>69</v>
      </c>
      <c r="AG190" s="18">
        <v>50</v>
      </c>
      <c r="AH190" s="18" t="s">
        <v>69</v>
      </c>
      <c r="AI190" s="18" t="s">
        <v>69</v>
      </c>
      <c r="AJ190" s="16" t="s">
        <v>71</v>
      </c>
      <c r="AK190" s="18" t="s">
        <v>69</v>
      </c>
      <c r="AL190" s="18" t="s">
        <v>69</v>
      </c>
      <c r="AM190" s="15" t="s">
        <v>69</v>
      </c>
      <c r="AN190" s="15" t="s">
        <v>69</v>
      </c>
      <c r="AO190" s="16" t="s">
        <v>70</v>
      </c>
      <c r="AP190" s="16" t="s">
        <v>70</v>
      </c>
      <c r="AQ190" s="16" t="s">
        <v>70</v>
      </c>
      <c r="AR190" s="15" t="s">
        <v>69</v>
      </c>
      <c r="AS190" s="18">
        <v>100</v>
      </c>
      <c r="AT190" s="15" t="s">
        <v>69</v>
      </c>
      <c r="AU190" s="15" t="s">
        <v>69</v>
      </c>
      <c r="AV190" s="16" t="s">
        <v>71</v>
      </c>
      <c r="AW190" s="15" t="s">
        <v>69</v>
      </c>
      <c r="AX190" s="15" t="s">
        <v>69</v>
      </c>
      <c r="AY190" s="18">
        <v>100</v>
      </c>
      <c r="AZ190" s="15" t="s">
        <v>69</v>
      </c>
      <c r="BA190" s="15" t="s">
        <v>69</v>
      </c>
      <c r="BB190" s="16" t="s">
        <v>71</v>
      </c>
      <c r="BC190" s="15" t="s">
        <v>69</v>
      </c>
      <c r="BD190" s="15" t="s">
        <v>69</v>
      </c>
    </row>
    <row r="191" spans="1:56" s="20" customFormat="1" ht="16.5" customHeight="1">
      <c r="A191" s="15">
        <v>2</v>
      </c>
      <c r="B191" s="16" t="s">
        <v>534</v>
      </c>
      <c r="C191" s="16" t="s">
        <v>422</v>
      </c>
      <c r="D191" s="15">
        <v>240</v>
      </c>
      <c r="E191" s="16" t="s">
        <v>1186</v>
      </c>
      <c r="F191" s="16" t="s">
        <v>524</v>
      </c>
      <c r="G191" s="16" t="s">
        <v>99</v>
      </c>
      <c r="H191" s="16" t="s">
        <v>1280</v>
      </c>
      <c r="I191" s="16" t="s">
        <v>1281</v>
      </c>
      <c r="J191" s="16" t="s">
        <v>1282</v>
      </c>
      <c r="K191" s="16" t="s">
        <v>1283</v>
      </c>
      <c r="L191" s="15" t="s">
        <v>88</v>
      </c>
      <c r="M191" s="15" t="s">
        <v>60</v>
      </c>
      <c r="N191" s="15" t="s">
        <v>61</v>
      </c>
      <c r="O191" s="15" t="s">
        <v>104</v>
      </c>
      <c r="P191" s="16" t="s">
        <v>1284</v>
      </c>
      <c r="Q191" s="16" t="s">
        <v>1285</v>
      </c>
      <c r="R191" s="15" t="s">
        <v>65</v>
      </c>
      <c r="S191" s="15" t="s">
        <v>176</v>
      </c>
      <c r="T191" s="15" t="s">
        <v>67</v>
      </c>
      <c r="U191" s="17">
        <v>43831</v>
      </c>
      <c r="V191" s="17">
        <v>44196</v>
      </c>
      <c r="W191" s="15" t="s">
        <v>80</v>
      </c>
      <c r="X191" s="15">
        <v>2019</v>
      </c>
      <c r="Y191" s="16" t="s">
        <v>1273</v>
      </c>
      <c r="Z191" s="21">
        <v>100</v>
      </c>
      <c r="AA191" s="21" t="s">
        <v>69</v>
      </c>
      <c r="AB191" s="21" t="s">
        <v>69</v>
      </c>
      <c r="AC191" s="42" t="s">
        <v>70</v>
      </c>
      <c r="AD191" s="42" t="s">
        <v>70</v>
      </c>
      <c r="AE191" s="42" t="s">
        <v>70</v>
      </c>
      <c r="AF191" s="43" t="s">
        <v>69</v>
      </c>
      <c r="AG191" s="18">
        <v>50</v>
      </c>
      <c r="AH191" s="18" t="s">
        <v>69</v>
      </c>
      <c r="AI191" s="18" t="s">
        <v>69</v>
      </c>
      <c r="AJ191" s="16" t="s">
        <v>71</v>
      </c>
      <c r="AK191" s="18" t="s">
        <v>69</v>
      </c>
      <c r="AL191" s="18" t="s">
        <v>69</v>
      </c>
      <c r="AM191" s="15" t="s">
        <v>69</v>
      </c>
      <c r="AN191" s="15" t="s">
        <v>69</v>
      </c>
      <c r="AO191" s="16" t="s">
        <v>70</v>
      </c>
      <c r="AP191" s="16" t="s">
        <v>70</v>
      </c>
      <c r="AQ191" s="16" t="s">
        <v>70</v>
      </c>
      <c r="AR191" s="15" t="s">
        <v>69</v>
      </c>
      <c r="AS191" s="18">
        <v>100</v>
      </c>
      <c r="AT191" s="15" t="s">
        <v>69</v>
      </c>
      <c r="AU191" s="15" t="s">
        <v>69</v>
      </c>
      <c r="AV191" s="16" t="s">
        <v>71</v>
      </c>
      <c r="AW191" s="15" t="s">
        <v>69</v>
      </c>
      <c r="AX191" s="15" t="s">
        <v>69</v>
      </c>
      <c r="AY191" s="18">
        <v>100</v>
      </c>
      <c r="AZ191" s="15" t="s">
        <v>69</v>
      </c>
      <c r="BA191" s="15" t="s">
        <v>69</v>
      </c>
      <c r="BB191" s="16" t="s">
        <v>71</v>
      </c>
      <c r="BC191" s="15" t="s">
        <v>69</v>
      </c>
      <c r="BD191" s="15" t="s">
        <v>69</v>
      </c>
    </row>
    <row r="192" spans="1:56" s="20" customFormat="1" ht="16.5" customHeight="1">
      <c r="A192" s="15">
        <v>2</v>
      </c>
      <c r="B192" s="16" t="s">
        <v>534</v>
      </c>
      <c r="C192" s="16" t="s">
        <v>422</v>
      </c>
      <c r="D192" s="15">
        <v>240</v>
      </c>
      <c r="E192" s="16" t="s">
        <v>1186</v>
      </c>
      <c r="F192" s="16" t="s">
        <v>530</v>
      </c>
      <c r="G192" s="16" t="s">
        <v>99</v>
      </c>
      <c r="H192" s="16" t="s">
        <v>1286</v>
      </c>
      <c r="I192" s="16" t="s">
        <v>1287</v>
      </c>
      <c r="J192" s="16" t="s">
        <v>1288</v>
      </c>
      <c r="K192" s="16" t="s">
        <v>1283</v>
      </c>
      <c r="L192" s="15" t="s">
        <v>88</v>
      </c>
      <c r="M192" s="15" t="s">
        <v>60</v>
      </c>
      <c r="N192" s="15" t="s">
        <v>61</v>
      </c>
      <c r="O192" s="15" t="s">
        <v>104</v>
      </c>
      <c r="P192" s="16" t="s">
        <v>1284</v>
      </c>
      <c r="Q192" s="16" t="s">
        <v>1289</v>
      </c>
      <c r="R192" s="15" t="s">
        <v>65</v>
      </c>
      <c r="S192" s="15" t="s">
        <v>176</v>
      </c>
      <c r="T192" s="15" t="s">
        <v>67</v>
      </c>
      <c r="U192" s="17">
        <v>43831</v>
      </c>
      <c r="V192" s="17">
        <v>44196</v>
      </c>
      <c r="W192" s="15" t="s">
        <v>80</v>
      </c>
      <c r="X192" s="15">
        <v>2019</v>
      </c>
      <c r="Y192" s="16" t="s">
        <v>1273</v>
      </c>
      <c r="Z192" s="21">
        <v>100</v>
      </c>
      <c r="AA192" s="21" t="s">
        <v>69</v>
      </c>
      <c r="AB192" s="21" t="s">
        <v>69</v>
      </c>
      <c r="AC192" s="42" t="s">
        <v>70</v>
      </c>
      <c r="AD192" s="42" t="s">
        <v>70</v>
      </c>
      <c r="AE192" s="42" t="s">
        <v>70</v>
      </c>
      <c r="AF192" s="43" t="s">
        <v>69</v>
      </c>
      <c r="AG192" s="18">
        <v>50</v>
      </c>
      <c r="AH192" s="18" t="s">
        <v>69</v>
      </c>
      <c r="AI192" s="18" t="s">
        <v>69</v>
      </c>
      <c r="AJ192" s="16" t="s">
        <v>71</v>
      </c>
      <c r="AK192" s="18" t="s">
        <v>69</v>
      </c>
      <c r="AL192" s="18" t="s">
        <v>69</v>
      </c>
      <c r="AM192" s="15" t="s">
        <v>69</v>
      </c>
      <c r="AN192" s="15" t="s">
        <v>69</v>
      </c>
      <c r="AO192" s="16" t="s">
        <v>70</v>
      </c>
      <c r="AP192" s="16" t="s">
        <v>70</v>
      </c>
      <c r="AQ192" s="16" t="s">
        <v>70</v>
      </c>
      <c r="AR192" s="15" t="s">
        <v>69</v>
      </c>
      <c r="AS192" s="18">
        <v>100</v>
      </c>
      <c r="AT192" s="15" t="s">
        <v>69</v>
      </c>
      <c r="AU192" s="15" t="s">
        <v>69</v>
      </c>
      <c r="AV192" s="16" t="s">
        <v>71</v>
      </c>
      <c r="AW192" s="15" t="s">
        <v>69</v>
      </c>
      <c r="AX192" s="15" t="s">
        <v>69</v>
      </c>
      <c r="AY192" s="18">
        <v>100</v>
      </c>
      <c r="AZ192" s="15" t="s">
        <v>69</v>
      </c>
      <c r="BA192" s="15" t="s">
        <v>69</v>
      </c>
      <c r="BB192" s="16" t="s">
        <v>71</v>
      </c>
      <c r="BC192" s="15" t="s">
        <v>69</v>
      </c>
      <c r="BD192" s="15" t="s">
        <v>69</v>
      </c>
    </row>
    <row r="193" spans="1:56" s="20" customFormat="1" ht="16.5" customHeight="1">
      <c r="A193" s="15">
        <v>1</v>
      </c>
      <c r="B193" s="16" t="s">
        <v>260</v>
      </c>
      <c r="C193" s="16" t="s">
        <v>261</v>
      </c>
      <c r="D193" s="15">
        <v>320</v>
      </c>
      <c r="E193" s="16" t="s">
        <v>1290</v>
      </c>
      <c r="F193" s="16" t="s">
        <v>53</v>
      </c>
      <c r="G193" s="16" t="s">
        <v>54</v>
      </c>
      <c r="H193" s="16" t="s">
        <v>1291</v>
      </c>
      <c r="I193" s="16" t="s">
        <v>1292</v>
      </c>
      <c r="J193" s="16" t="s">
        <v>1293</v>
      </c>
      <c r="K193" s="16" t="s">
        <v>1294</v>
      </c>
      <c r="L193" s="15" t="s">
        <v>59</v>
      </c>
      <c r="M193" s="15" t="s">
        <v>173</v>
      </c>
      <c r="N193" s="15" t="s">
        <v>61</v>
      </c>
      <c r="O193" s="15" t="s">
        <v>62</v>
      </c>
      <c r="P193" s="16" t="s">
        <v>1295</v>
      </c>
      <c r="Q193" s="16" t="s">
        <v>1296</v>
      </c>
      <c r="R193" s="15" t="s">
        <v>65</v>
      </c>
      <c r="S193" s="15" t="s">
        <v>184</v>
      </c>
      <c r="T193" s="15" t="s">
        <v>67</v>
      </c>
      <c r="U193" s="17">
        <v>43837</v>
      </c>
      <c r="V193" s="17">
        <v>44188</v>
      </c>
      <c r="W193" s="18">
        <v>4.77</v>
      </c>
      <c r="X193" s="15">
        <v>2018</v>
      </c>
      <c r="Y193" s="16" t="s">
        <v>276</v>
      </c>
      <c r="Z193" s="21">
        <v>5.5</v>
      </c>
      <c r="AA193" s="21" t="s">
        <v>69</v>
      </c>
      <c r="AB193" s="21" t="s">
        <v>69</v>
      </c>
      <c r="AC193" s="42" t="s">
        <v>70</v>
      </c>
      <c r="AD193" s="42" t="s">
        <v>70</v>
      </c>
      <c r="AE193" s="42" t="s">
        <v>70</v>
      </c>
      <c r="AF193" s="43" t="s">
        <v>69</v>
      </c>
      <c r="AG193" s="15" t="s">
        <v>69</v>
      </c>
      <c r="AH193" s="15" t="s">
        <v>69</v>
      </c>
      <c r="AI193" s="16" t="s">
        <v>70</v>
      </c>
      <c r="AJ193" s="16" t="s">
        <v>70</v>
      </c>
      <c r="AK193" s="16" t="s">
        <v>70</v>
      </c>
      <c r="AL193" s="15" t="s">
        <v>69</v>
      </c>
      <c r="AM193" s="15" t="s">
        <v>69</v>
      </c>
      <c r="AN193" s="15" t="s">
        <v>69</v>
      </c>
      <c r="AO193" s="16" t="s">
        <v>70</v>
      </c>
      <c r="AP193" s="16" t="s">
        <v>70</v>
      </c>
      <c r="AQ193" s="16" t="s">
        <v>70</v>
      </c>
      <c r="AR193" s="15" t="s">
        <v>69</v>
      </c>
      <c r="AS193" s="15" t="s">
        <v>69</v>
      </c>
      <c r="AT193" s="15" t="s">
        <v>69</v>
      </c>
      <c r="AU193" s="16" t="s">
        <v>70</v>
      </c>
      <c r="AV193" s="16" t="s">
        <v>70</v>
      </c>
      <c r="AW193" s="16" t="s">
        <v>70</v>
      </c>
      <c r="AX193" s="15" t="s">
        <v>69</v>
      </c>
      <c r="AY193" s="18">
        <v>5.5</v>
      </c>
      <c r="AZ193" s="15" t="s">
        <v>69</v>
      </c>
      <c r="BA193" s="15" t="s">
        <v>69</v>
      </c>
      <c r="BB193" s="16" t="s">
        <v>71</v>
      </c>
      <c r="BC193" s="15" t="s">
        <v>69</v>
      </c>
      <c r="BD193" s="15" t="s">
        <v>69</v>
      </c>
    </row>
    <row r="194" spans="1:56" s="20" customFormat="1" ht="16.5" customHeight="1">
      <c r="A194" s="15">
        <v>1</v>
      </c>
      <c r="B194" s="16" t="s">
        <v>260</v>
      </c>
      <c r="C194" s="16" t="s">
        <v>261</v>
      </c>
      <c r="D194" s="15">
        <v>320</v>
      </c>
      <c r="E194" s="16" t="s">
        <v>1290</v>
      </c>
      <c r="F194" s="16" t="s">
        <v>72</v>
      </c>
      <c r="G194" s="16" t="s">
        <v>73</v>
      </c>
      <c r="H194" s="16" t="s">
        <v>1297</v>
      </c>
      <c r="I194" s="16" t="s">
        <v>264</v>
      </c>
      <c r="J194" s="16" t="s">
        <v>265</v>
      </c>
      <c r="K194" s="16" t="s">
        <v>266</v>
      </c>
      <c r="L194" s="15" t="s">
        <v>59</v>
      </c>
      <c r="M194" s="15" t="s">
        <v>173</v>
      </c>
      <c r="N194" s="15" t="s">
        <v>61</v>
      </c>
      <c r="O194" s="15" t="s">
        <v>62</v>
      </c>
      <c r="P194" s="16" t="s">
        <v>267</v>
      </c>
      <c r="Q194" s="16" t="s">
        <v>268</v>
      </c>
      <c r="R194" s="15" t="s">
        <v>65</v>
      </c>
      <c r="S194" s="15" t="s">
        <v>184</v>
      </c>
      <c r="T194" s="15" t="s">
        <v>67</v>
      </c>
      <c r="U194" s="17">
        <v>43837</v>
      </c>
      <c r="V194" s="17">
        <v>44188</v>
      </c>
      <c r="W194" s="18">
        <v>82.04</v>
      </c>
      <c r="X194" s="15">
        <v>2018</v>
      </c>
      <c r="Y194" s="22">
        <v>0</v>
      </c>
      <c r="Z194" s="21">
        <v>63</v>
      </c>
      <c r="AA194" s="21" t="s">
        <v>69</v>
      </c>
      <c r="AB194" s="21" t="s">
        <v>69</v>
      </c>
      <c r="AC194" s="42" t="s">
        <v>70</v>
      </c>
      <c r="AD194" s="42" t="s">
        <v>70</v>
      </c>
      <c r="AE194" s="42" t="s">
        <v>70</v>
      </c>
      <c r="AF194" s="43" t="s">
        <v>69</v>
      </c>
      <c r="AG194" s="15" t="s">
        <v>69</v>
      </c>
      <c r="AH194" s="15" t="s">
        <v>69</v>
      </c>
      <c r="AI194" s="16" t="s">
        <v>70</v>
      </c>
      <c r="AJ194" s="16" t="s">
        <v>70</v>
      </c>
      <c r="AK194" s="16" t="s">
        <v>70</v>
      </c>
      <c r="AL194" s="15" t="s">
        <v>69</v>
      </c>
      <c r="AM194" s="15" t="s">
        <v>69</v>
      </c>
      <c r="AN194" s="15" t="s">
        <v>69</v>
      </c>
      <c r="AO194" s="16" t="s">
        <v>70</v>
      </c>
      <c r="AP194" s="16" t="s">
        <v>70</v>
      </c>
      <c r="AQ194" s="16" t="s">
        <v>70</v>
      </c>
      <c r="AR194" s="15" t="s">
        <v>69</v>
      </c>
      <c r="AS194" s="15" t="s">
        <v>69</v>
      </c>
      <c r="AT194" s="15" t="s">
        <v>69</v>
      </c>
      <c r="AU194" s="16" t="s">
        <v>70</v>
      </c>
      <c r="AV194" s="16" t="s">
        <v>70</v>
      </c>
      <c r="AW194" s="16" t="s">
        <v>70</v>
      </c>
      <c r="AX194" s="15" t="s">
        <v>69</v>
      </c>
      <c r="AY194" s="18">
        <v>63</v>
      </c>
      <c r="AZ194" s="15" t="s">
        <v>69</v>
      </c>
      <c r="BA194" s="15" t="s">
        <v>69</v>
      </c>
      <c r="BB194" s="16" t="s">
        <v>71</v>
      </c>
      <c r="BC194" s="15" t="s">
        <v>69</v>
      </c>
      <c r="BD194" s="15" t="s">
        <v>69</v>
      </c>
    </row>
    <row r="195" spans="1:56" s="20" customFormat="1" ht="16.5" customHeight="1">
      <c r="A195" s="15">
        <v>1</v>
      </c>
      <c r="B195" s="16" t="s">
        <v>260</v>
      </c>
      <c r="C195" s="16" t="s">
        <v>261</v>
      </c>
      <c r="D195" s="15">
        <v>320</v>
      </c>
      <c r="E195" s="16" t="s">
        <v>1290</v>
      </c>
      <c r="F195" s="16" t="s">
        <v>82</v>
      </c>
      <c r="G195" s="16" t="s">
        <v>83</v>
      </c>
      <c r="H195" s="16" t="s">
        <v>1298</v>
      </c>
      <c r="I195" s="16" t="s">
        <v>1299</v>
      </c>
      <c r="J195" s="16" t="s">
        <v>1300</v>
      </c>
      <c r="K195" s="16" t="s">
        <v>1301</v>
      </c>
      <c r="L195" s="15" t="s">
        <v>59</v>
      </c>
      <c r="M195" s="15" t="s">
        <v>60</v>
      </c>
      <c r="N195" s="15" t="s">
        <v>61</v>
      </c>
      <c r="O195" s="15" t="s">
        <v>104</v>
      </c>
      <c r="P195" s="16" t="s">
        <v>1302</v>
      </c>
      <c r="Q195" s="16" t="s">
        <v>1303</v>
      </c>
      <c r="R195" s="15" t="s">
        <v>65</v>
      </c>
      <c r="S195" s="15" t="s">
        <v>184</v>
      </c>
      <c r="T195" s="15" t="s">
        <v>67</v>
      </c>
      <c r="U195" s="17">
        <v>43837</v>
      </c>
      <c r="V195" s="17">
        <v>44188</v>
      </c>
      <c r="W195" s="18">
        <v>98.97</v>
      </c>
      <c r="X195" s="15">
        <v>2018</v>
      </c>
      <c r="Y195" s="16" t="s">
        <v>276</v>
      </c>
      <c r="Z195" s="21">
        <v>95</v>
      </c>
      <c r="AA195" s="21" t="s">
        <v>69</v>
      </c>
      <c r="AB195" s="21" t="s">
        <v>69</v>
      </c>
      <c r="AC195" s="42" t="s">
        <v>70</v>
      </c>
      <c r="AD195" s="42" t="s">
        <v>70</v>
      </c>
      <c r="AE195" s="42" t="s">
        <v>70</v>
      </c>
      <c r="AF195" s="43" t="s">
        <v>69</v>
      </c>
      <c r="AG195" s="15" t="s">
        <v>69</v>
      </c>
      <c r="AH195" s="15" t="s">
        <v>69</v>
      </c>
      <c r="AI195" s="16" t="s">
        <v>70</v>
      </c>
      <c r="AJ195" s="16" t="s">
        <v>70</v>
      </c>
      <c r="AK195" s="16" t="s">
        <v>70</v>
      </c>
      <c r="AL195" s="15" t="s">
        <v>69</v>
      </c>
      <c r="AM195" s="15" t="s">
        <v>69</v>
      </c>
      <c r="AN195" s="15" t="s">
        <v>69</v>
      </c>
      <c r="AO195" s="16" t="s">
        <v>70</v>
      </c>
      <c r="AP195" s="16" t="s">
        <v>70</v>
      </c>
      <c r="AQ195" s="16" t="s">
        <v>70</v>
      </c>
      <c r="AR195" s="15" t="s">
        <v>69</v>
      </c>
      <c r="AS195" s="15" t="s">
        <v>69</v>
      </c>
      <c r="AT195" s="15" t="s">
        <v>69</v>
      </c>
      <c r="AU195" s="16" t="s">
        <v>70</v>
      </c>
      <c r="AV195" s="16" t="s">
        <v>70</v>
      </c>
      <c r="AW195" s="16" t="s">
        <v>70</v>
      </c>
      <c r="AX195" s="15" t="s">
        <v>69</v>
      </c>
      <c r="AY195" s="18">
        <v>95</v>
      </c>
      <c r="AZ195" s="15" t="s">
        <v>69</v>
      </c>
      <c r="BA195" s="15" t="s">
        <v>69</v>
      </c>
      <c r="BB195" s="16" t="s">
        <v>71</v>
      </c>
      <c r="BC195" s="15" t="s">
        <v>69</v>
      </c>
      <c r="BD195" s="15" t="s">
        <v>69</v>
      </c>
    </row>
    <row r="196" spans="1:56" s="20" customFormat="1" ht="16.5" customHeight="1">
      <c r="A196" s="15">
        <v>1</v>
      </c>
      <c r="B196" s="16" t="s">
        <v>260</v>
      </c>
      <c r="C196" s="16" t="s">
        <v>261</v>
      </c>
      <c r="D196" s="15">
        <v>320</v>
      </c>
      <c r="E196" s="16" t="s">
        <v>1290</v>
      </c>
      <c r="F196" s="16" t="s">
        <v>91</v>
      </c>
      <c r="G196" s="16" t="s">
        <v>83</v>
      </c>
      <c r="H196" s="16" t="s">
        <v>1304</v>
      </c>
      <c r="I196" s="16" t="s">
        <v>1305</v>
      </c>
      <c r="J196" s="16" t="s">
        <v>1306</v>
      </c>
      <c r="K196" s="16" t="s">
        <v>1307</v>
      </c>
      <c r="L196" s="15" t="s">
        <v>59</v>
      </c>
      <c r="M196" s="15" t="s">
        <v>60</v>
      </c>
      <c r="N196" s="15" t="s">
        <v>61</v>
      </c>
      <c r="O196" s="15" t="s">
        <v>104</v>
      </c>
      <c r="P196" s="16" t="s">
        <v>1308</v>
      </c>
      <c r="Q196" s="16" t="s">
        <v>1309</v>
      </c>
      <c r="R196" s="15" t="s">
        <v>65</v>
      </c>
      <c r="S196" s="15" t="s">
        <v>184</v>
      </c>
      <c r="T196" s="15" t="s">
        <v>67</v>
      </c>
      <c r="U196" s="17">
        <v>43837</v>
      </c>
      <c r="V196" s="17">
        <v>44188</v>
      </c>
      <c r="W196" s="18">
        <v>93.51</v>
      </c>
      <c r="X196" s="15">
        <v>2018</v>
      </c>
      <c r="Y196" s="16" t="s">
        <v>276</v>
      </c>
      <c r="Z196" s="21">
        <v>95</v>
      </c>
      <c r="AA196" s="21" t="s">
        <v>69</v>
      </c>
      <c r="AB196" s="21" t="s">
        <v>69</v>
      </c>
      <c r="AC196" s="42" t="s">
        <v>70</v>
      </c>
      <c r="AD196" s="42" t="s">
        <v>70</v>
      </c>
      <c r="AE196" s="42" t="s">
        <v>70</v>
      </c>
      <c r="AF196" s="43" t="s">
        <v>69</v>
      </c>
      <c r="AG196" s="15" t="s">
        <v>69</v>
      </c>
      <c r="AH196" s="15" t="s">
        <v>69</v>
      </c>
      <c r="AI196" s="16" t="s">
        <v>70</v>
      </c>
      <c r="AJ196" s="16" t="s">
        <v>70</v>
      </c>
      <c r="AK196" s="16" t="s">
        <v>70</v>
      </c>
      <c r="AL196" s="15" t="s">
        <v>69</v>
      </c>
      <c r="AM196" s="15" t="s">
        <v>69</v>
      </c>
      <c r="AN196" s="15" t="s">
        <v>69</v>
      </c>
      <c r="AO196" s="16" t="s">
        <v>70</v>
      </c>
      <c r="AP196" s="16" t="s">
        <v>70</v>
      </c>
      <c r="AQ196" s="16" t="s">
        <v>70</v>
      </c>
      <c r="AR196" s="15" t="s">
        <v>69</v>
      </c>
      <c r="AS196" s="15" t="s">
        <v>69</v>
      </c>
      <c r="AT196" s="15" t="s">
        <v>69</v>
      </c>
      <c r="AU196" s="16" t="s">
        <v>70</v>
      </c>
      <c r="AV196" s="16" t="s">
        <v>70</v>
      </c>
      <c r="AW196" s="16" t="s">
        <v>70</v>
      </c>
      <c r="AX196" s="15" t="s">
        <v>69</v>
      </c>
      <c r="AY196" s="18">
        <v>95</v>
      </c>
      <c r="AZ196" s="15" t="s">
        <v>69</v>
      </c>
      <c r="BA196" s="15" t="s">
        <v>69</v>
      </c>
      <c r="BB196" s="16" t="s">
        <v>71</v>
      </c>
      <c r="BC196" s="15" t="s">
        <v>69</v>
      </c>
      <c r="BD196" s="15" t="s">
        <v>69</v>
      </c>
    </row>
    <row r="197" spans="1:56" s="20" customFormat="1" ht="16.5" customHeight="1">
      <c r="A197" s="15">
        <v>1</v>
      </c>
      <c r="B197" s="16" t="s">
        <v>260</v>
      </c>
      <c r="C197" s="16" t="s">
        <v>261</v>
      </c>
      <c r="D197" s="15">
        <v>320</v>
      </c>
      <c r="E197" s="16" t="s">
        <v>1290</v>
      </c>
      <c r="F197" s="16" t="s">
        <v>204</v>
      </c>
      <c r="G197" s="16" t="s">
        <v>83</v>
      </c>
      <c r="H197" s="16" t="s">
        <v>1310</v>
      </c>
      <c r="I197" s="16" t="s">
        <v>1311</v>
      </c>
      <c r="J197" s="16" t="s">
        <v>1312</v>
      </c>
      <c r="K197" s="16" t="s">
        <v>1313</v>
      </c>
      <c r="L197" s="15" t="s">
        <v>59</v>
      </c>
      <c r="M197" s="15" t="s">
        <v>60</v>
      </c>
      <c r="N197" s="15" t="s">
        <v>61</v>
      </c>
      <c r="O197" s="15" t="s">
        <v>104</v>
      </c>
      <c r="P197" s="16" t="s">
        <v>1314</v>
      </c>
      <c r="Q197" s="16" t="s">
        <v>1315</v>
      </c>
      <c r="R197" s="15" t="s">
        <v>65</v>
      </c>
      <c r="S197" s="15" t="s">
        <v>184</v>
      </c>
      <c r="T197" s="15" t="s">
        <v>67</v>
      </c>
      <c r="U197" s="17">
        <v>43837</v>
      </c>
      <c r="V197" s="17">
        <v>44188</v>
      </c>
      <c r="W197" s="15" t="s">
        <v>80</v>
      </c>
      <c r="X197" s="15">
        <v>2019</v>
      </c>
      <c r="Y197" s="16" t="s">
        <v>1316</v>
      </c>
      <c r="Z197" s="21">
        <v>95</v>
      </c>
      <c r="AA197" s="21" t="s">
        <v>69</v>
      </c>
      <c r="AB197" s="21" t="s">
        <v>69</v>
      </c>
      <c r="AC197" s="42" t="s">
        <v>70</v>
      </c>
      <c r="AD197" s="42" t="s">
        <v>70</v>
      </c>
      <c r="AE197" s="42" t="s">
        <v>70</v>
      </c>
      <c r="AF197" s="43" t="s">
        <v>69</v>
      </c>
      <c r="AG197" s="15" t="s">
        <v>69</v>
      </c>
      <c r="AH197" s="15" t="s">
        <v>69</v>
      </c>
      <c r="AI197" s="16" t="s">
        <v>70</v>
      </c>
      <c r="AJ197" s="16" t="s">
        <v>70</v>
      </c>
      <c r="AK197" s="16" t="s">
        <v>70</v>
      </c>
      <c r="AL197" s="15" t="s">
        <v>69</v>
      </c>
      <c r="AM197" s="15" t="s">
        <v>69</v>
      </c>
      <c r="AN197" s="15" t="s">
        <v>69</v>
      </c>
      <c r="AO197" s="16" t="s">
        <v>70</v>
      </c>
      <c r="AP197" s="16" t="s">
        <v>70</v>
      </c>
      <c r="AQ197" s="16" t="s">
        <v>70</v>
      </c>
      <c r="AR197" s="15" t="s">
        <v>69</v>
      </c>
      <c r="AS197" s="15" t="s">
        <v>69</v>
      </c>
      <c r="AT197" s="15" t="s">
        <v>69</v>
      </c>
      <c r="AU197" s="16" t="s">
        <v>70</v>
      </c>
      <c r="AV197" s="16" t="s">
        <v>70</v>
      </c>
      <c r="AW197" s="16" t="s">
        <v>70</v>
      </c>
      <c r="AX197" s="15" t="s">
        <v>69</v>
      </c>
      <c r="AY197" s="18">
        <v>95</v>
      </c>
      <c r="AZ197" s="15" t="s">
        <v>69</v>
      </c>
      <c r="BA197" s="15" t="s">
        <v>69</v>
      </c>
      <c r="BB197" s="16" t="s">
        <v>71</v>
      </c>
      <c r="BC197" s="15" t="s">
        <v>69</v>
      </c>
      <c r="BD197" s="15" t="s">
        <v>69</v>
      </c>
    </row>
    <row r="198" spans="1:56" s="20" customFormat="1" ht="16.5" customHeight="1">
      <c r="A198" s="15">
        <v>1</v>
      </c>
      <c r="B198" s="16" t="s">
        <v>260</v>
      </c>
      <c r="C198" s="16" t="s">
        <v>261</v>
      </c>
      <c r="D198" s="15">
        <v>320</v>
      </c>
      <c r="E198" s="16" t="s">
        <v>1290</v>
      </c>
      <c r="F198" s="16" t="s">
        <v>213</v>
      </c>
      <c r="G198" s="16" t="s">
        <v>83</v>
      </c>
      <c r="H198" s="16" t="s">
        <v>1317</v>
      </c>
      <c r="I198" s="16" t="s">
        <v>1318</v>
      </c>
      <c r="J198" s="16" t="s">
        <v>1319</v>
      </c>
      <c r="K198" s="16" t="s">
        <v>1320</v>
      </c>
      <c r="L198" s="15" t="s">
        <v>59</v>
      </c>
      <c r="M198" s="15" t="s">
        <v>60</v>
      </c>
      <c r="N198" s="15" t="s">
        <v>61</v>
      </c>
      <c r="O198" s="15" t="s">
        <v>104</v>
      </c>
      <c r="P198" s="16" t="s">
        <v>1321</v>
      </c>
      <c r="Q198" s="16" t="s">
        <v>1322</v>
      </c>
      <c r="R198" s="15" t="s">
        <v>65</v>
      </c>
      <c r="S198" s="15" t="s">
        <v>184</v>
      </c>
      <c r="T198" s="15" t="s">
        <v>67</v>
      </c>
      <c r="U198" s="17">
        <v>43837</v>
      </c>
      <c r="V198" s="17">
        <v>44188</v>
      </c>
      <c r="W198" s="15" t="s">
        <v>80</v>
      </c>
      <c r="X198" s="15">
        <v>2019</v>
      </c>
      <c r="Y198" s="16" t="s">
        <v>1323</v>
      </c>
      <c r="Z198" s="21">
        <v>95</v>
      </c>
      <c r="AA198" s="21" t="s">
        <v>69</v>
      </c>
      <c r="AB198" s="21" t="s">
        <v>69</v>
      </c>
      <c r="AC198" s="42" t="s">
        <v>70</v>
      </c>
      <c r="AD198" s="42" t="s">
        <v>70</v>
      </c>
      <c r="AE198" s="42" t="s">
        <v>70</v>
      </c>
      <c r="AF198" s="43" t="s">
        <v>69</v>
      </c>
      <c r="AG198" s="15" t="s">
        <v>69</v>
      </c>
      <c r="AH198" s="15" t="s">
        <v>69</v>
      </c>
      <c r="AI198" s="16" t="s">
        <v>70</v>
      </c>
      <c r="AJ198" s="16" t="s">
        <v>70</v>
      </c>
      <c r="AK198" s="16" t="s">
        <v>70</v>
      </c>
      <c r="AL198" s="15" t="s">
        <v>69</v>
      </c>
      <c r="AM198" s="15" t="s">
        <v>69</v>
      </c>
      <c r="AN198" s="15" t="s">
        <v>69</v>
      </c>
      <c r="AO198" s="16" t="s">
        <v>70</v>
      </c>
      <c r="AP198" s="16" t="s">
        <v>70</v>
      </c>
      <c r="AQ198" s="16" t="s">
        <v>70</v>
      </c>
      <c r="AR198" s="15" t="s">
        <v>69</v>
      </c>
      <c r="AS198" s="15" t="s">
        <v>69</v>
      </c>
      <c r="AT198" s="15" t="s">
        <v>69</v>
      </c>
      <c r="AU198" s="16" t="s">
        <v>70</v>
      </c>
      <c r="AV198" s="16" t="s">
        <v>70</v>
      </c>
      <c r="AW198" s="16" t="s">
        <v>70</v>
      </c>
      <c r="AX198" s="15" t="s">
        <v>69</v>
      </c>
      <c r="AY198" s="18">
        <v>95</v>
      </c>
      <c r="AZ198" s="15" t="s">
        <v>69</v>
      </c>
      <c r="BA198" s="15" t="s">
        <v>69</v>
      </c>
      <c r="BB198" s="16" t="s">
        <v>71</v>
      </c>
      <c r="BC198" s="15" t="s">
        <v>69</v>
      </c>
      <c r="BD198" s="15" t="s">
        <v>69</v>
      </c>
    </row>
    <row r="199" spans="1:56" s="20" customFormat="1" ht="16.5" customHeight="1">
      <c r="A199" s="15">
        <v>1</v>
      </c>
      <c r="B199" s="16" t="s">
        <v>260</v>
      </c>
      <c r="C199" s="16" t="s">
        <v>261</v>
      </c>
      <c r="D199" s="15">
        <v>320</v>
      </c>
      <c r="E199" s="16" t="s">
        <v>1290</v>
      </c>
      <c r="F199" s="16" t="s">
        <v>1070</v>
      </c>
      <c r="G199" s="16" t="s">
        <v>83</v>
      </c>
      <c r="H199" s="16" t="s">
        <v>1324</v>
      </c>
      <c r="I199" s="16" t="s">
        <v>1325</v>
      </c>
      <c r="J199" s="16" t="s">
        <v>1326</v>
      </c>
      <c r="K199" s="16" t="s">
        <v>1327</v>
      </c>
      <c r="L199" s="15" t="s">
        <v>59</v>
      </c>
      <c r="M199" s="15" t="s">
        <v>60</v>
      </c>
      <c r="N199" s="15" t="s">
        <v>61</v>
      </c>
      <c r="O199" s="15" t="s">
        <v>104</v>
      </c>
      <c r="P199" s="16" t="s">
        <v>1328</v>
      </c>
      <c r="Q199" s="16" t="s">
        <v>1329</v>
      </c>
      <c r="R199" s="15" t="s">
        <v>65</v>
      </c>
      <c r="S199" s="15" t="s">
        <v>184</v>
      </c>
      <c r="T199" s="15" t="s">
        <v>67</v>
      </c>
      <c r="U199" s="17">
        <v>43837</v>
      </c>
      <c r="V199" s="17">
        <v>44188</v>
      </c>
      <c r="W199" s="18">
        <v>100</v>
      </c>
      <c r="X199" s="15">
        <v>2018</v>
      </c>
      <c r="Y199" s="16" t="s">
        <v>276</v>
      </c>
      <c r="Z199" s="21">
        <v>100</v>
      </c>
      <c r="AA199" s="21" t="s">
        <v>69</v>
      </c>
      <c r="AB199" s="21" t="s">
        <v>69</v>
      </c>
      <c r="AC199" s="42" t="s">
        <v>70</v>
      </c>
      <c r="AD199" s="42" t="s">
        <v>70</v>
      </c>
      <c r="AE199" s="42" t="s">
        <v>70</v>
      </c>
      <c r="AF199" s="43" t="s">
        <v>69</v>
      </c>
      <c r="AG199" s="15" t="s">
        <v>69</v>
      </c>
      <c r="AH199" s="15" t="s">
        <v>69</v>
      </c>
      <c r="AI199" s="16" t="s">
        <v>70</v>
      </c>
      <c r="AJ199" s="16" t="s">
        <v>70</v>
      </c>
      <c r="AK199" s="16" t="s">
        <v>70</v>
      </c>
      <c r="AL199" s="15" t="s">
        <v>69</v>
      </c>
      <c r="AM199" s="15" t="s">
        <v>69</v>
      </c>
      <c r="AN199" s="15" t="s">
        <v>69</v>
      </c>
      <c r="AO199" s="16" t="s">
        <v>70</v>
      </c>
      <c r="AP199" s="16" t="s">
        <v>70</v>
      </c>
      <c r="AQ199" s="16" t="s">
        <v>70</v>
      </c>
      <c r="AR199" s="15" t="s">
        <v>69</v>
      </c>
      <c r="AS199" s="15" t="s">
        <v>69</v>
      </c>
      <c r="AT199" s="15" t="s">
        <v>69</v>
      </c>
      <c r="AU199" s="16" t="s">
        <v>70</v>
      </c>
      <c r="AV199" s="16" t="s">
        <v>70</v>
      </c>
      <c r="AW199" s="16" t="s">
        <v>70</v>
      </c>
      <c r="AX199" s="15" t="s">
        <v>69</v>
      </c>
      <c r="AY199" s="18">
        <v>100</v>
      </c>
      <c r="AZ199" s="15" t="s">
        <v>69</v>
      </c>
      <c r="BA199" s="15" t="s">
        <v>69</v>
      </c>
      <c r="BB199" s="16" t="s">
        <v>71</v>
      </c>
      <c r="BC199" s="15" t="s">
        <v>69</v>
      </c>
      <c r="BD199" s="15" t="s">
        <v>69</v>
      </c>
    </row>
    <row r="200" spans="1:56" s="20" customFormat="1" ht="16.5" customHeight="1">
      <c r="A200" s="15">
        <v>1</v>
      </c>
      <c r="B200" s="16" t="s">
        <v>260</v>
      </c>
      <c r="C200" s="16" t="s">
        <v>261</v>
      </c>
      <c r="D200" s="15">
        <v>320</v>
      </c>
      <c r="E200" s="16" t="s">
        <v>1290</v>
      </c>
      <c r="F200" s="16" t="s">
        <v>1077</v>
      </c>
      <c r="G200" s="16" t="s">
        <v>83</v>
      </c>
      <c r="H200" s="16" t="s">
        <v>1330</v>
      </c>
      <c r="I200" s="16" t="s">
        <v>1331</v>
      </c>
      <c r="J200" s="16" t="s">
        <v>1332</v>
      </c>
      <c r="K200" s="16" t="s">
        <v>1333</v>
      </c>
      <c r="L200" s="15" t="s">
        <v>59</v>
      </c>
      <c r="M200" s="15" t="s">
        <v>60</v>
      </c>
      <c r="N200" s="15" t="s">
        <v>61</v>
      </c>
      <c r="O200" s="15" t="s">
        <v>104</v>
      </c>
      <c r="P200" s="16" t="s">
        <v>1334</v>
      </c>
      <c r="Q200" s="16" t="s">
        <v>1335</v>
      </c>
      <c r="R200" s="15" t="s">
        <v>65</v>
      </c>
      <c r="S200" s="15" t="s">
        <v>184</v>
      </c>
      <c r="T200" s="15" t="s">
        <v>67</v>
      </c>
      <c r="U200" s="17">
        <v>43837</v>
      </c>
      <c r="V200" s="17">
        <v>44188</v>
      </c>
      <c r="W200" s="18">
        <v>100</v>
      </c>
      <c r="X200" s="15">
        <v>2018</v>
      </c>
      <c r="Y200" s="16" t="s">
        <v>276</v>
      </c>
      <c r="Z200" s="21">
        <v>95</v>
      </c>
      <c r="AA200" s="21" t="s">
        <v>69</v>
      </c>
      <c r="AB200" s="21" t="s">
        <v>69</v>
      </c>
      <c r="AC200" s="42" t="s">
        <v>70</v>
      </c>
      <c r="AD200" s="42" t="s">
        <v>70</v>
      </c>
      <c r="AE200" s="42" t="s">
        <v>70</v>
      </c>
      <c r="AF200" s="43" t="s">
        <v>69</v>
      </c>
      <c r="AG200" s="15" t="s">
        <v>69</v>
      </c>
      <c r="AH200" s="15" t="s">
        <v>69</v>
      </c>
      <c r="AI200" s="16" t="s">
        <v>70</v>
      </c>
      <c r="AJ200" s="16" t="s">
        <v>70</v>
      </c>
      <c r="AK200" s="16" t="s">
        <v>70</v>
      </c>
      <c r="AL200" s="15" t="s">
        <v>69</v>
      </c>
      <c r="AM200" s="15" t="s">
        <v>69</v>
      </c>
      <c r="AN200" s="15" t="s">
        <v>69</v>
      </c>
      <c r="AO200" s="16" t="s">
        <v>70</v>
      </c>
      <c r="AP200" s="16" t="s">
        <v>70</v>
      </c>
      <c r="AQ200" s="16" t="s">
        <v>70</v>
      </c>
      <c r="AR200" s="15" t="s">
        <v>69</v>
      </c>
      <c r="AS200" s="15" t="s">
        <v>69</v>
      </c>
      <c r="AT200" s="15" t="s">
        <v>69</v>
      </c>
      <c r="AU200" s="16" t="s">
        <v>70</v>
      </c>
      <c r="AV200" s="16" t="s">
        <v>70</v>
      </c>
      <c r="AW200" s="16" t="s">
        <v>70</v>
      </c>
      <c r="AX200" s="15" t="s">
        <v>69</v>
      </c>
      <c r="AY200" s="18">
        <v>95</v>
      </c>
      <c r="AZ200" s="15" t="s">
        <v>69</v>
      </c>
      <c r="BA200" s="15" t="s">
        <v>69</v>
      </c>
      <c r="BB200" s="16" t="s">
        <v>71</v>
      </c>
      <c r="BC200" s="15" t="s">
        <v>69</v>
      </c>
      <c r="BD200" s="15" t="s">
        <v>69</v>
      </c>
    </row>
    <row r="201" spans="1:56" s="20" customFormat="1" ht="16.5" customHeight="1">
      <c r="A201" s="15">
        <v>1</v>
      </c>
      <c r="B201" s="16" t="s">
        <v>260</v>
      </c>
      <c r="C201" s="16" t="s">
        <v>261</v>
      </c>
      <c r="D201" s="15">
        <v>320</v>
      </c>
      <c r="E201" s="16" t="s">
        <v>1290</v>
      </c>
      <c r="F201" s="16" t="s">
        <v>1084</v>
      </c>
      <c r="G201" s="16" t="s">
        <v>83</v>
      </c>
      <c r="H201" s="16" t="s">
        <v>1336</v>
      </c>
      <c r="I201" s="16" t="s">
        <v>1337</v>
      </c>
      <c r="J201" s="16" t="s">
        <v>1338</v>
      </c>
      <c r="K201" s="16" t="s">
        <v>1339</v>
      </c>
      <c r="L201" s="15" t="s">
        <v>59</v>
      </c>
      <c r="M201" s="15" t="s">
        <v>60</v>
      </c>
      <c r="N201" s="15" t="s">
        <v>61</v>
      </c>
      <c r="O201" s="15" t="s">
        <v>104</v>
      </c>
      <c r="P201" s="16" t="s">
        <v>1340</v>
      </c>
      <c r="Q201" s="16" t="s">
        <v>1341</v>
      </c>
      <c r="R201" s="15" t="s">
        <v>65</v>
      </c>
      <c r="S201" s="15" t="s">
        <v>184</v>
      </c>
      <c r="T201" s="15" t="s">
        <v>67</v>
      </c>
      <c r="U201" s="17">
        <v>43837</v>
      </c>
      <c r="V201" s="17">
        <v>44188</v>
      </c>
      <c r="W201" s="18">
        <v>95</v>
      </c>
      <c r="X201" s="15">
        <v>2017</v>
      </c>
      <c r="Y201" s="22">
        <v>0</v>
      </c>
      <c r="Z201" s="21">
        <v>100</v>
      </c>
      <c r="AA201" s="21" t="s">
        <v>69</v>
      </c>
      <c r="AB201" s="21" t="s">
        <v>69</v>
      </c>
      <c r="AC201" s="42" t="s">
        <v>70</v>
      </c>
      <c r="AD201" s="42" t="s">
        <v>70</v>
      </c>
      <c r="AE201" s="42" t="s">
        <v>70</v>
      </c>
      <c r="AF201" s="43" t="s">
        <v>69</v>
      </c>
      <c r="AG201" s="15" t="s">
        <v>69</v>
      </c>
      <c r="AH201" s="15" t="s">
        <v>69</v>
      </c>
      <c r="AI201" s="16" t="s">
        <v>70</v>
      </c>
      <c r="AJ201" s="16" t="s">
        <v>70</v>
      </c>
      <c r="AK201" s="16" t="s">
        <v>70</v>
      </c>
      <c r="AL201" s="15" t="s">
        <v>69</v>
      </c>
      <c r="AM201" s="15" t="s">
        <v>69</v>
      </c>
      <c r="AN201" s="15" t="s">
        <v>69</v>
      </c>
      <c r="AO201" s="16" t="s">
        <v>70</v>
      </c>
      <c r="AP201" s="16" t="s">
        <v>70</v>
      </c>
      <c r="AQ201" s="16" t="s">
        <v>70</v>
      </c>
      <c r="AR201" s="15" t="s">
        <v>69</v>
      </c>
      <c r="AS201" s="15" t="s">
        <v>69</v>
      </c>
      <c r="AT201" s="15" t="s">
        <v>69</v>
      </c>
      <c r="AU201" s="16" t="s">
        <v>70</v>
      </c>
      <c r="AV201" s="16" t="s">
        <v>70</v>
      </c>
      <c r="AW201" s="16" t="s">
        <v>70</v>
      </c>
      <c r="AX201" s="15" t="s">
        <v>69</v>
      </c>
      <c r="AY201" s="18">
        <v>100</v>
      </c>
      <c r="AZ201" s="15" t="s">
        <v>69</v>
      </c>
      <c r="BA201" s="15" t="s">
        <v>69</v>
      </c>
      <c r="BB201" s="16" t="s">
        <v>71</v>
      </c>
      <c r="BC201" s="15" t="s">
        <v>69</v>
      </c>
      <c r="BD201" s="15" t="s">
        <v>69</v>
      </c>
    </row>
    <row r="202" spans="1:56" s="20" customFormat="1" ht="16.5" customHeight="1">
      <c r="A202" s="15">
        <v>1</v>
      </c>
      <c r="B202" s="16" t="s">
        <v>260</v>
      </c>
      <c r="C202" s="16" t="s">
        <v>261</v>
      </c>
      <c r="D202" s="15">
        <v>320</v>
      </c>
      <c r="E202" s="16" t="s">
        <v>1290</v>
      </c>
      <c r="F202" s="16" t="s">
        <v>1091</v>
      </c>
      <c r="G202" s="16" t="s">
        <v>83</v>
      </c>
      <c r="H202" s="16" t="s">
        <v>1342</v>
      </c>
      <c r="I202" s="16" t="s">
        <v>1343</v>
      </c>
      <c r="J202" s="16" t="s">
        <v>1344</v>
      </c>
      <c r="K202" s="16" t="s">
        <v>1345</v>
      </c>
      <c r="L202" s="15" t="s">
        <v>59</v>
      </c>
      <c r="M202" s="15" t="s">
        <v>60</v>
      </c>
      <c r="N202" s="15" t="s">
        <v>455</v>
      </c>
      <c r="O202" s="15" t="s">
        <v>104</v>
      </c>
      <c r="P202" s="16" t="s">
        <v>1346</v>
      </c>
      <c r="Q202" s="16" t="s">
        <v>1347</v>
      </c>
      <c r="R202" s="15" t="s">
        <v>65</v>
      </c>
      <c r="S202" s="15" t="s">
        <v>184</v>
      </c>
      <c r="T202" s="15" t="s">
        <v>67</v>
      </c>
      <c r="U202" s="17">
        <v>43837</v>
      </c>
      <c r="V202" s="17">
        <v>44188</v>
      </c>
      <c r="W202" s="18">
        <v>95.7</v>
      </c>
      <c r="X202" s="15">
        <v>2016</v>
      </c>
      <c r="Y202" s="22">
        <v>0</v>
      </c>
      <c r="Z202" s="21">
        <v>97</v>
      </c>
      <c r="AA202" s="21" t="s">
        <v>69</v>
      </c>
      <c r="AB202" s="21" t="s">
        <v>69</v>
      </c>
      <c r="AC202" s="42" t="s">
        <v>70</v>
      </c>
      <c r="AD202" s="42" t="s">
        <v>70</v>
      </c>
      <c r="AE202" s="42" t="s">
        <v>70</v>
      </c>
      <c r="AF202" s="43" t="s">
        <v>69</v>
      </c>
      <c r="AG202" s="15" t="s">
        <v>69</v>
      </c>
      <c r="AH202" s="15" t="s">
        <v>69</v>
      </c>
      <c r="AI202" s="16" t="s">
        <v>70</v>
      </c>
      <c r="AJ202" s="16" t="s">
        <v>70</v>
      </c>
      <c r="AK202" s="16" t="s">
        <v>70</v>
      </c>
      <c r="AL202" s="15" t="s">
        <v>69</v>
      </c>
      <c r="AM202" s="15" t="s">
        <v>69</v>
      </c>
      <c r="AN202" s="15" t="s">
        <v>69</v>
      </c>
      <c r="AO202" s="16" t="s">
        <v>70</v>
      </c>
      <c r="AP202" s="16" t="s">
        <v>70</v>
      </c>
      <c r="AQ202" s="16" t="s">
        <v>70</v>
      </c>
      <c r="AR202" s="15" t="s">
        <v>69</v>
      </c>
      <c r="AS202" s="15" t="s">
        <v>69</v>
      </c>
      <c r="AT202" s="15" t="s">
        <v>69</v>
      </c>
      <c r="AU202" s="16" t="s">
        <v>70</v>
      </c>
      <c r="AV202" s="16" t="s">
        <v>70</v>
      </c>
      <c r="AW202" s="16" t="s">
        <v>70</v>
      </c>
      <c r="AX202" s="15" t="s">
        <v>69</v>
      </c>
      <c r="AY202" s="18">
        <v>97</v>
      </c>
      <c r="AZ202" s="15" t="s">
        <v>69</v>
      </c>
      <c r="BA202" s="15" t="s">
        <v>69</v>
      </c>
      <c r="BB202" s="16" t="s">
        <v>71</v>
      </c>
      <c r="BC202" s="15" t="s">
        <v>69</v>
      </c>
      <c r="BD202" s="15" t="s">
        <v>69</v>
      </c>
    </row>
    <row r="203" spans="1:56" s="20" customFormat="1" ht="16.5" customHeight="1">
      <c r="A203" s="15">
        <v>1</v>
      </c>
      <c r="B203" s="16" t="s">
        <v>260</v>
      </c>
      <c r="C203" s="16" t="s">
        <v>261</v>
      </c>
      <c r="D203" s="15">
        <v>320</v>
      </c>
      <c r="E203" s="16" t="s">
        <v>1290</v>
      </c>
      <c r="F203" s="16" t="s">
        <v>1348</v>
      </c>
      <c r="G203" s="16" t="s">
        <v>83</v>
      </c>
      <c r="H203" s="16" t="s">
        <v>1349</v>
      </c>
      <c r="I203" s="16" t="s">
        <v>1350</v>
      </c>
      <c r="J203" s="16" t="s">
        <v>1351</v>
      </c>
      <c r="K203" s="16" t="s">
        <v>1352</v>
      </c>
      <c r="L203" s="15" t="s">
        <v>59</v>
      </c>
      <c r="M203" s="15" t="s">
        <v>60</v>
      </c>
      <c r="N203" s="15" t="s">
        <v>61</v>
      </c>
      <c r="O203" s="15" t="s">
        <v>104</v>
      </c>
      <c r="P203" s="16" t="s">
        <v>1353</v>
      </c>
      <c r="Q203" s="16" t="s">
        <v>1354</v>
      </c>
      <c r="R203" s="15" t="s">
        <v>65</v>
      </c>
      <c r="S203" s="15" t="s">
        <v>184</v>
      </c>
      <c r="T203" s="15" t="s">
        <v>67</v>
      </c>
      <c r="U203" s="17">
        <v>43837</v>
      </c>
      <c r="V203" s="17">
        <v>44188</v>
      </c>
      <c r="W203" s="18">
        <v>97.5</v>
      </c>
      <c r="X203" s="15">
        <v>2014</v>
      </c>
      <c r="Y203" s="22">
        <v>0</v>
      </c>
      <c r="Z203" s="21">
        <v>99</v>
      </c>
      <c r="AA203" s="21" t="s">
        <v>69</v>
      </c>
      <c r="AB203" s="21" t="s">
        <v>69</v>
      </c>
      <c r="AC203" s="42" t="s">
        <v>70</v>
      </c>
      <c r="AD203" s="42" t="s">
        <v>70</v>
      </c>
      <c r="AE203" s="42" t="s">
        <v>70</v>
      </c>
      <c r="AF203" s="43" t="s">
        <v>69</v>
      </c>
      <c r="AG203" s="15" t="s">
        <v>69</v>
      </c>
      <c r="AH203" s="15" t="s">
        <v>69</v>
      </c>
      <c r="AI203" s="16" t="s">
        <v>70</v>
      </c>
      <c r="AJ203" s="16" t="s">
        <v>70</v>
      </c>
      <c r="AK203" s="16" t="s">
        <v>70</v>
      </c>
      <c r="AL203" s="15" t="s">
        <v>69</v>
      </c>
      <c r="AM203" s="15" t="s">
        <v>69</v>
      </c>
      <c r="AN203" s="15" t="s">
        <v>69</v>
      </c>
      <c r="AO203" s="16" t="s">
        <v>70</v>
      </c>
      <c r="AP203" s="16" t="s">
        <v>70</v>
      </c>
      <c r="AQ203" s="16" t="s">
        <v>70</v>
      </c>
      <c r="AR203" s="15" t="s">
        <v>69</v>
      </c>
      <c r="AS203" s="15" t="s">
        <v>69</v>
      </c>
      <c r="AT203" s="15" t="s">
        <v>69</v>
      </c>
      <c r="AU203" s="16" t="s">
        <v>70</v>
      </c>
      <c r="AV203" s="16" t="s">
        <v>70</v>
      </c>
      <c r="AW203" s="16" t="s">
        <v>70</v>
      </c>
      <c r="AX203" s="15" t="s">
        <v>69</v>
      </c>
      <c r="AY203" s="18">
        <v>99</v>
      </c>
      <c r="AZ203" s="15" t="s">
        <v>69</v>
      </c>
      <c r="BA203" s="15" t="s">
        <v>69</v>
      </c>
      <c r="BB203" s="16" t="s">
        <v>71</v>
      </c>
      <c r="BC203" s="15" t="s">
        <v>69</v>
      </c>
      <c r="BD203" s="15" t="s">
        <v>69</v>
      </c>
    </row>
    <row r="204" spans="1:56" s="20" customFormat="1" ht="16.5" customHeight="1">
      <c r="A204" s="15">
        <v>1</v>
      </c>
      <c r="B204" s="16" t="s">
        <v>260</v>
      </c>
      <c r="C204" s="16" t="s">
        <v>261</v>
      </c>
      <c r="D204" s="15">
        <v>320</v>
      </c>
      <c r="E204" s="16" t="s">
        <v>1290</v>
      </c>
      <c r="F204" s="16" t="s">
        <v>98</v>
      </c>
      <c r="G204" s="16" t="s">
        <v>99</v>
      </c>
      <c r="H204" s="16" t="s">
        <v>1355</v>
      </c>
      <c r="I204" s="16" t="s">
        <v>1356</v>
      </c>
      <c r="J204" s="16" t="s">
        <v>1357</v>
      </c>
      <c r="K204" s="16" t="s">
        <v>1358</v>
      </c>
      <c r="L204" s="15" t="s">
        <v>161</v>
      </c>
      <c r="M204" s="15" t="s">
        <v>60</v>
      </c>
      <c r="N204" s="15" t="s">
        <v>61</v>
      </c>
      <c r="O204" s="15" t="s">
        <v>104</v>
      </c>
      <c r="P204" s="16" t="s">
        <v>1321</v>
      </c>
      <c r="Q204" s="16" t="s">
        <v>1359</v>
      </c>
      <c r="R204" s="15" t="s">
        <v>65</v>
      </c>
      <c r="S204" s="15" t="s">
        <v>176</v>
      </c>
      <c r="T204" s="15" t="s">
        <v>67</v>
      </c>
      <c r="U204" s="17">
        <v>43837</v>
      </c>
      <c r="V204" s="17">
        <v>44188</v>
      </c>
      <c r="W204" s="18">
        <v>100</v>
      </c>
      <c r="X204" s="15">
        <v>2018</v>
      </c>
      <c r="Y204" s="16" t="s">
        <v>276</v>
      </c>
      <c r="Z204" s="23">
        <v>95</v>
      </c>
      <c r="AA204" s="23">
        <v>20</v>
      </c>
      <c r="AB204" s="23">
        <f>(6/6)*100</f>
        <v>100</v>
      </c>
      <c r="AC204" s="44">
        <v>400</v>
      </c>
      <c r="AD204" s="42" t="s">
        <v>193</v>
      </c>
      <c r="AE204" s="44">
        <v>105.26315789473684</v>
      </c>
      <c r="AF204" s="42" t="s">
        <v>1360</v>
      </c>
      <c r="AG204" s="18">
        <v>95</v>
      </c>
      <c r="AH204" s="18" t="s">
        <v>69</v>
      </c>
      <c r="AI204" s="18" t="s">
        <v>69</v>
      </c>
      <c r="AJ204" s="16" t="s">
        <v>71</v>
      </c>
      <c r="AK204" s="18" t="s">
        <v>69</v>
      </c>
      <c r="AL204" s="18" t="s">
        <v>69</v>
      </c>
      <c r="AM204" s="18">
        <v>95</v>
      </c>
      <c r="AN204" s="18" t="s">
        <v>69</v>
      </c>
      <c r="AO204" s="18" t="s">
        <v>69</v>
      </c>
      <c r="AP204" s="16" t="s">
        <v>71</v>
      </c>
      <c r="AQ204" s="18" t="s">
        <v>69</v>
      </c>
      <c r="AR204" s="18" t="s">
        <v>69</v>
      </c>
      <c r="AS204" s="18">
        <v>95</v>
      </c>
      <c r="AT204" s="15" t="s">
        <v>69</v>
      </c>
      <c r="AU204" s="15" t="s">
        <v>69</v>
      </c>
      <c r="AV204" s="16" t="s">
        <v>71</v>
      </c>
      <c r="AW204" s="15" t="s">
        <v>69</v>
      </c>
      <c r="AX204" s="15" t="s">
        <v>69</v>
      </c>
      <c r="AY204" s="18">
        <v>95</v>
      </c>
      <c r="AZ204" s="15" t="s">
        <v>69</v>
      </c>
      <c r="BA204" s="15" t="s">
        <v>69</v>
      </c>
      <c r="BB204" s="16" t="s">
        <v>71</v>
      </c>
      <c r="BC204" s="15" t="s">
        <v>69</v>
      </c>
      <c r="BD204" s="15" t="s">
        <v>69</v>
      </c>
    </row>
    <row r="205" spans="1:56" s="20" customFormat="1" ht="16.5" customHeight="1">
      <c r="A205" s="15">
        <v>1</v>
      </c>
      <c r="B205" s="16" t="s">
        <v>260</v>
      </c>
      <c r="C205" s="16" t="s">
        <v>261</v>
      </c>
      <c r="D205" s="15">
        <v>320</v>
      </c>
      <c r="E205" s="16" t="s">
        <v>1290</v>
      </c>
      <c r="F205" s="16" t="s">
        <v>107</v>
      </c>
      <c r="G205" s="16" t="s">
        <v>99</v>
      </c>
      <c r="H205" s="16" t="s">
        <v>1361</v>
      </c>
      <c r="I205" s="16" t="s">
        <v>1362</v>
      </c>
      <c r="J205" s="16" t="s">
        <v>1363</v>
      </c>
      <c r="K205" s="16" t="s">
        <v>1364</v>
      </c>
      <c r="L205" s="15" t="s">
        <v>59</v>
      </c>
      <c r="M205" s="15" t="s">
        <v>60</v>
      </c>
      <c r="N205" s="15" t="s">
        <v>61</v>
      </c>
      <c r="O205" s="15" t="s">
        <v>104</v>
      </c>
      <c r="P205" s="16" t="s">
        <v>1321</v>
      </c>
      <c r="Q205" s="16" t="s">
        <v>1365</v>
      </c>
      <c r="R205" s="15" t="s">
        <v>65</v>
      </c>
      <c r="S205" s="15" t="s">
        <v>176</v>
      </c>
      <c r="T205" s="15" t="s">
        <v>67</v>
      </c>
      <c r="U205" s="17">
        <v>43837</v>
      </c>
      <c r="V205" s="17">
        <v>43981</v>
      </c>
      <c r="W205" s="18">
        <v>100</v>
      </c>
      <c r="X205" s="15">
        <v>2018</v>
      </c>
      <c r="Y205" s="16" t="s">
        <v>276</v>
      </c>
      <c r="Z205" s="21">
        <v>95</v>
      </c>
      <c r="AA205" s="21" t="s">
        <v>69</v>
      </c>
      <c r="AB205" s="21" t="s">
        <v>69</v>
      </c>
      <c r="AC205" s="42" t="s">
        <v>70</v>
      </c>
      <c r="AD205" s="42" t="s">
        <v>70</v>
      </c>
      <c r="AE205" s="42" t="s">
        <v>70</v>
      </c>
      <c r="AF205" s="43" t="s">
        <v>69</v>
      </c>
      <c r="AG205" s="15" t="s">
        <v>69</v>
      </c>
      <c r="AH205" s="15" t="s">
        <v>69</v>
      </c>
      <c r="AI205" s="16" t="s">
        <v>70</v>
      </c>
      <c r="AJ205" s="16" t="s">
        <v>70</v>
      </c>
      <c r="AK205" s="16" t="s">
        <v>70</v>
      </c>
      <c r="AL205" s="15" t="s">
        <v>69</v>
      </c>
      <c r="AM205" s="15" t="s">
        <v>69</v>
      </c>
      <c r="AN205" s="15" t="s">
        <v>69</v>
      </c>
      <c r="AO205" s="16" t="s">
        <v>70</v>
      </c>
      <c r="AP205" s="16" t="s">
        <v>70</v>
      </c>
      <c r="AQ205" s="16" t="s">
        <v>70</v>
      </c>
      <c r="AR205" s="15" t="s">
        <v>69</v>
      </c>
      <c r="AS205" s="15" t="s">
        <v>69</v>
      </c>
      <c r="AT205" s="15" t="s">
        <v>69</v>
      </c>
      <c r="AU205" s="16" t="s">
        <v>70</v>
      </c>
      <c r="AV205" s="16" t="s">
        <v>70</v>
      </c>
      <c r="AW205" s="16" t="s">
        <v>70</v>
      </c>
      <c r="AX205" s="15" t="s">
        <v>69</v>
      </c>
      <c r="AY205" s="18">
        <v>95</v>
      </c>
      <c r="AZ205" s="15" t="s">
        <v>69</v>
      </c>
      <c r="BA205" s="15" t="s">
        <v>69</v>
      </c>
      <c r="BB205" s="16" t="s">
        <v>71</v>
      </c>
      <c r="BC205" s="15" t="s">
        <v>69</v>
      </c>
      <c r="BD205" s="15" t="s">
        <v>69</v>
      </c>
    </row>
    <row r="206" spans="1:56" s="20" customFormat="1" ht="16.5" customHeight="1">
      <c r="A206" s="15">
        <v>1</v>
      </c>
      <c r="B206" s="16" t="s">
        <v>260</v>
      </c>
      <c r="C206" s="16" t="s">
        <v>261</v>
      </c>
      <c r="D206" s="15">
        <v>320</v>
      </c>
      <c r="E206" s="16" t="s">
        <v>1290</v>
      </c>
      <c r="F206" s="16" t="s">
        <v>114</v>
      </c>
      <c r="G206" s="16" t="s">
        <v>99</v>
      </c>
      <c r="H206" s="16" t="s">
        <v>1366</v>
      </c>
      <c r="I206" s="16" t="s">
        <v>1367</v>
      </c>
      <c r="J206" s="16" t="s">
        <v>1368</v>
      </c>
      <c r="K206" s="16" t="s">
        <v>1369</v>
      </c>
      <c r="L206" s="15" t="s">
        <v>59</v>
      </c>
      <c r="M206" s="15" t="s">
        <v>60</v>
      </c>
      <c r="N206" s="15" t="s">
        <v>61</v>
      </c>
      <c r="O206" s="15" t="s">
        <v>104</v>
      </c>
      <c r="P206" s="16" t="s">
        <v>1370</v>
      </c>
      <c r="Q206" s="16">
        <v>0</v>
      </c>
      <c r="R206" s="15" t="s">
        <v>65</v>
      </c>
      <c r="S206" s="15" t="s">
        <v>176</v>
      </c>
      <c r="T206" s="15" t="s">
        <v>67</v>
      </c>
      <c r="U206" s="17">
        <v>43837</v>
      </c>
      <c r="V206" s="17">
        <v>43920</v>
      </c>
      <c r="W206" s="18">
        <v>100</v>
      </c>
      <c r="X206" s="15">
        <v>2018</v>
      </c>
      <c r="Y206" s="16" t="s">
        <v>276</v>
      </c>
      <c r="Z206" s="21">
        <v>100</v>
      </c>
      <c r="AA206" s="21" t="s">
        <v>69</v>
      </c>
      <c r="AB206" s="21" t="s">
        <v>69</v>
      </c>
      <c r="AC206" s="42" t="s">
        <v>70</v>
      </c>
      <c r="AD206" s="42" t="s">
        <v>70</v>
      </c>
      <c r="AE206" s="42" t="s">
        <v>70</v>
      </c>
      <c r="AF206" s="43" t="s">
        <v>69</v>
      </c>
      <c r="AG206" s="15" t="s">
        <v>69</v>
      </c>
      <c r="AH206" s="15" t="s">
        <v>69</v>
      </c>
      <c r="AI206" s="16" t="s">
        <v>70</v>
      </c>
      <c r="AJ206" s="16" t="s">
        <v>70</v>
      </c>
      <c r="AK206" s="16" t="s">
        <v>70</v>
      </c>
      <c r="AL206" s="15" t="s">
        <v>69</v>
      </c>
      <c r="AM206" s="15" t="s">
        <v>69</v>
      </c>
      <c r="AN206" s="15" t="s">
        <v>69</v>
      </c>
      <c r="AO206" s="16" t="s">
        <v>70</v>
      </c>
      <c r="AP206" s="16" t="s">
        <v>70</v>
      </c>
      <c r="AQ206" s="16" t="s">
        <v>70</v>
      </c>
      <c r="AR206" s="15" t="s">
        <v>69</v>
      </c>
      <c r="AS206" s="15" t="s">
        <v>69</v>
      </c>
      <c r="AT206" s="15" t="s">
        <v>69</v>
      </c>
      <c r="AU206" s="16" t="s">
        <v>70</v>
      </c>
      <c r="AV206" s="16" t="s">
        <v>70</v>
      </c>
      <c r="AW206" s="16" t="s">
        <v>70</v>
      </c>
      <c r="AX206" s="15" t="s">
        <v>69</v>
      </c>
      <c r="AY206" s="18">
        <v>100</v>
      </c>
      <c r="AZ206" s="15" t="s">
        <v>69</v>
      </c>
      <c r="BA206" s="15" t="s">
        <v>69</v>
      </c>
      <c r="BB206" s="16" t="s">
        <v>71</v>
      </c>
      <c r="BC206" s="15" t="s">
        <v>69</v>
      </c>
      <c r="BD206" s="15" t="s">
        <v>69</v>
      </c>
    </row>
    <row r="207" spans="1:56" s="20" customFormat="1" ht="16.5" customHeight="1">
      <c r="A207" s="15">
        <v>1</v>
      </c>
      <c r="B207" s="16" t="s">
        <v>260</v>
      </c>
      <c r="C207" s="16" t="s">
        <v>261</v>
      </c>
      <c r="D207" s="15">
        <v>320</v>
      </c>
      <c r="E207" s="16" t="s">
        <v>1290</v>
      </c>
      <c r="F207" s="16" t="s">
        <v>121</v>
      </c>
      <c r="G207" s="16" t="s">
        <v>99</v>
      </c>
      <c r="H207" s="16" t="s">
        <v>1371</v>
      </c>
      <c r="I207" s="16" t="s">
        <v>1372</v>
      </c>
      <c r="J207" s="16" t="s">
        <v>1373</v>
      </c>
      <c r="K207" s="16" t="s">
        <v>1374</v>
      </c>
      <c r="L207" s="15" t="s">
        <v>59</v>
      </c>
      <c r="M207" s="15" t="s">
        <v>60</v>
      </c>
      <c r="N207" s="15" t="s">
        <v>61</v>
      </c>
      <c r="O207" s="15" t="s">
        <v>104</v>
      </c>
      <c r="P207" s="16" t="s">
        <v>1370</v>
      </c>
      <c r="Q207" s="16" t="s">
        <v>1375</v>
      </c>
      <c r="R207" s="15" t="s">
        <v>65</v>
      </c>
      <c r="S207" s="15" t="s">
        <v>176</v>
      </c>
      <c r="T207" s="15" t="s">
        <v>67</v>
      </c>
      <c r="U207" s="17">
        <v>43837</v>
      </c>
      <c r="V207" s="17">
        <v>43889</v>
      </c>
      <c r="W207" s="18">
        <v>100</v>
      </c>
      <c r="X207" s="15">
        <v>2018</v>
      </c>
      <c r="Y207" s="16" t="s">
        <v>276</v>
      </c>
      <c r="Z207" s="21">
        <v>100</v>
      </c>
      <c r="AA207" s="21" t="s">
        <v>69</v>
      </c>
      <c r="AB207" s="21" t="s">
        <v>69</v>
      </c>
      <c r="AC207" s="42" t="s">
        <v>70</v>
      </c>
      <c r="AD207" s="42" t="s">
        <v>70</v>
      </c>
      <c r="AE207" s="42" t="s">
        <v>70</v>
      </c>
      <c r="AF207" s="43" t="s">
        <v>69</v>
      </c>
      <c r="AG207" s="15" t="s">
        <v>69</v>
      </c>
      <c r="AH207" s="15" t="s">
        <v>69</v>
      </c>
      <c r="AI207" s="16" t="s">
        <v>70</v>
      </c>
      <c r="AJ207" s="16" t="s">
        <v>70</v>
      </c>
      <c r="AK207" s="16" t="s">
        <v>70</v>
      </c>
      <c r="AL207" s="15" t="s">
        <v>69</v>
      </c>
      <c r="AM207" s="15" t="s">
        <v>69</v>
      </c>
      <c r="AN207" s="15" t="s">
        <v>69</v>
      </c>
      <c r="AO207" s="16" t="s">
        <v>70</v>
      </c>
      <c r="AP207" s="16" t="s">
        <v>70</v>
      </c>
      <c r="AQ207" s="16" t="s">
        <v>70</v>
      </c>
      <c r="AR207" s="15" t="s">
        <v>69</v>
      </c>
      <c r="AS207" s="15" t="s">
        <v>69</v>
      </c>
      <c r="AT207" s="15" t="s">
        <v>69</v>
      </c>
      <c r="AU207" s="16" t="s">
        <v>70</v>
      </c>
      <c r="AV207" s="16" t="s">
        <v>70</v>
      </c>
      <c r="AW207" s="16" t="s">
        <v>70</v>
      </c>
      <c r="AX207" s="15" t="s">
        <v>69</v>
      </c>
      <c r="AY207" s="18">
        <v>100</v>
      </c>
      <c r="AZ207" s="15" t="s">
        <v>69</v>
      </c>
      <c r="BA207" s="15" t="s">
        <v>69</v>
      </c>
      <c r="BB207" s="16" t="s">
        <v>71</v>
      </c>
      <c r="BC207" s="15" t="s">
        <v>69</v>
      </c>
      <c r="BD207" s="15" t="s">
        <v>69</v>
      </c>
    </row>
    <row r="208" spans="1:56" s="20" customFormat="1" ht="16.5" customHeight="1">
      <c r="A208" s="15">
        <v>1</v>
      </c>
      <c r="B208" s="16" t="s">
        <v>260</v>
      </c>
      <c r="C208" s="16" t="s">
        <v>261</v>
      </c>
      <c r="D208" s="15">
        <v>320</v>
      </c>
      <c r="E208" s="16" t="s">
        <v>1290</v>
      </c>
      <c r="F208" s="16" t="s">
        <v>253</v>
      </c>
      <c r="G208" s="16" t="s">
        <v>99</v>
      </c>
      <c r="H208" s="16" t="s">
        <v>1376</v>
      </c>
      <c r="I208" s="16" t="s">
        <v>1377</v>
      </c>
      <c r="J208" s="16" t="s">
        <v>1378</v>
      </c>
      <c r="K208" s="16" t="s">
        <v>1379</v>
      </c>
      <c r="L208" s="15" t="s">
        <v>161</v>
      </c>
      <c r="M208" s="15" t="s">
        <v>60</v>
      </c>
      <c r="N208" s="15" t="s">
        <v>61</v>
      </c>
      <c r="O208" s="15" t="s">
        <v>104</v>
      </c>
      <c r="P208" s="16" t="s">
        <v>1380</v>
      </c>
      <c r="Q208" s="16" t="s">
        <v>1381</v>
      </c>
      <c r="R208" s="15" t="s">
        <v>65</v>
      </c>
      <c r="S208" s="15" t="s">
        <v>184</v>
      </c>
      <c r="T208" s="15" t="s">
        <v>67</v>
      </c>
      <c r="U208" s="17">
        <v>44105</v>
      </c>
      <c r="V208" s="17">
        <v>44188</v>
      </c>
      <c r="W208" s="18">
        <v>100</v>
      </c>
      <c r="X208" s="15">
        <v>2018</v>
      </c>
      <c r="Y208" s="16" t="s">
        <v>276</v>
      </c>
      <c r="Z208" s="23">
        <v>100</v>
      </c>
      <c r="AA208" s="23">
        <v>100</v>
      </c>
      <c r="AB208" s="23">
        <f>(5/5)*100</f>
        <v>100</v>
      </c>
      <c r="AC208" s="44">
        <v>0</v>
      </c>
      <c r="AD208" s="42" t="s">
        <v>164</v>
      </c>
      <c r="AE208" s="44">
        <v>100</v>
      </c>
      <c r="AF208" s="42" t="s">
        <v>1382</v>
      </c>
      <c r="AG208" s="18">
        <v>100</v>
      </c>
      <c r="AH208" s="18" t="s">
        <v>69</v>
      </c>
      <c r="AI208" s="18" t="s">
        <v>69</v>
      </c>
      <c r="AJ208" s="16" t="s">
        <v>71</v>
      </c>
      <c r="AK208" s="18" t="s">
        <v>69</v>
      </c>
      <c r="AL208" s="18" t="s">
        <v>69</v>
      </c>
      <c r="AM208" s="18">
        <v>100</v>
      </c>
      <c r="AN208" s="18" t="s">
        <v>69</v>
      </c>
      <c r="AO208" s="18" t="s">
        <v>69</v>
      </c>
      <c r="AP208" s="16" t="s">
        <v>71</v>
      </c>
      <c r="AQ208" s="18" t="s">
        <v>69</v>
      </c>
      <c r="AR208" s="18" t="s">
        <v>69</v>
      </c>
      <c r="AS208" s="18">
        <v>100</v>
      </c>
      <c r="AT208" s="15" t="s">
        <v>69</v>
      </c>
      <c r="AU208" s="15" t="s">
        <v>69</v>
      </c>
      <c r="AV208" s="16" t="s">
        <v>71</v>
      </c>
      <c r="AW208" s="15" t="s">
        <v>69</v>
      </c>
      <c r="AX208" s="15" t="s">
        <v>69</v>
      </c>
      <c r="AY208" s="18">
        <v>100</v>
      </c>
      <c r="AZ208" s="15" t="s">
        <v>69</v>
      </c>
      <c r="BA208" s="15" t="s">
        <v>69</v>
      </c>
      <c r="BB208" s="16" t="s">
        <v>71</v>
      </c>
      <c r="BC208" s="15" t="s">
        <v>69</v>
      </c>
      <c r="BD208" s="15" t="s">
        <v>69</v>
      </c>
    </row>
    <row r="209" spans="1:56" s="20" customFormat="1" ht="16.5" customHeight="1">
      <c r="A209" s="15">
        <v>1</v>
      </c>
      <c r="B209" s="16" t="s">
        <v>260</v>
      </c>
      <c r="C209" s="16" t="s">
        <v>261</v>
      </c>
      <c r="D209" s="15">
        <v>320</v>
      </c>
      <c r="E209" s="16" t="s">
        <v>1290</v>
      </c>
      <c r="F209" s="16" t="s">
        <v>1383</v>
      </c>
      <c r="G209" s="16" t="s">
        <v>99</v>
      </c>
      <c r="H209" s="16" t="s">
        <v>1384</v>
      </c>
      <c r="I209" s="16" t="s">
        <v>1385</v>
      </c>
      <c r="J209" s="16" t="s">
        <v>1386</v>
      </c>
      <c r="K209" s="16" t="s">
        <v>1387</v>
      </c>
      <c r="L209" s="15" t="s">
        <v>161</v>
      </c>
      <c r="M209" s="15" t="s">
        <v>60</v>
      </c>
      <c r="N209" s="15" t="s">
        <v>61</v>
      </c>
      <c r="O209" s="15" t="s">
        <v>104</v>
      </c>
      <c r="P209" s="16" t="s">
        <v>1388</v>
      </c>
      <c r="Q209" s="16" t="s">
        <v>1389</v>
      </c>
      <c r="R209" s="15" t="s">
        <v>65</v>
      </c>
      <c r="S209" s="15" t="s">
        <v>184</v>
      </c>
      <c r="T209" s="15" t="s">
        <v>67</v>
      </c>
      <c r="U209" s="17">
        <v>43837</v>
      </c>
      <c r="V209" s="17">
        <v>44188</v>
      </c>
      <c r="W209" s="18">
        <v>100</v>
      </c>
      <c r="X209" s="15">
        <v>2018</v>
      </c>
      <c r="Y209" s="16" t="s">
        <v>276</v>
      </c>
      <c r="Z209" s="23">
        <v>95</v>
      </c>
      <c r="AA209" s="23">
        <v>95</v>
      </c>
      <c r="AB209" s="23">
        <f>(1/1)*100</f>
        <v>100</v>
      </c>
      <c r="AC209" s="44">
        <v>5.263157894736836</v>
      </c>
      <c r="AD209" s="42" t="s">
        <v>164</v>
      </c>
      <c r="AE209" s="44">
        <v>105.26315789473684</v>
      </c>
      <c r="AF209" s="42" t="s">
        <v>1390</v>
      </c>
      <c r="AG209" s="18">
        <v>95</v>
      </c>
      <c r="AH209" s="18" t="s">
        <v>69</v>
      </c>
      <c r="AI209" s="18" t="s">
        <v>69</v>
      </c>
      <c r="AJ209" s="16" t="s">
        <v>71</v>
      </c>
      <c r="AK209" s="18" t="s">
        <v>69</v>
      </c>
      <c r="AL209" s="18" t="s">
        <v>69</v>
      </c>
      <c r="AM209" s="18">
        <v>95</v>
      </c>
      <c r="AN209" s="18" t="s">
        <v>69</v>
      </c>
      <c r="AO209" s="18" t="s">
        <v>69</v>
      </c>
      <c r="AP209" s="16" t="s">
        <v>71</v>
      </c>
      <c r="AQ209" s="18" t="s">
        <v>69</v>
      </c>
      <c r="AR209" s="18" t="s">
        <v>69</v>
      </c>
      <c r="AS209" s="18">
        <v>95</v>
      </c>
      <c r="AT209" s="15" t="s">
        <v>69</v>
      </c>
      <c r="AU209" s="15" t="s">
        <v>69</v>
      </c>
      <c r="AV209" s="16" t="s">
        <v>71</v>
      </c>
      <c r="AW209" s="15" t="s">
        <v>69</v>
      </c>
      <c r="AX209" s="15" t="s">
        <v>69</v>
      </c>
      <c r="AY209" s="18">
        <v>95</v>
      </c>
      <c r="AZ209" s="15" t="s">
        <v>69</v>
      </c>
      <c r="BA209" s="15" t="s">
        <v>69</v>
      </c>
      <c r="BB209" s="16" t="s">
        <v>71</v>
      </c>
      <c r="BC209" s="15" t="s">
        <v>69</v>
      </c>
      <c r="BD209" s="15" t="s">
        <v>69</v>
      </c>
    </row>
    <row r="210" spans="1:56" s="20" customFormat="1" ht="16.5" customHeight="1">
      <c r="A210" s="15">
        <v>1</v>
      </c>
      <c r="B210" s="16" t="s">
        <v>260</v>
      </c>
      <c r="C210" s="16" t="s">
        <v>261</v>
      </c>
      <c r="D210" s="15">
        <v>320</v>
      </c>
      <c r="E210" s="16" t="s">
        <v>1290</v>
      </c>
      <c r="F210" s="16" t="s">
        <v>1391</v>
      </c>
      <c r="G210" s="16" t="s">
        <v>99</v>
      </c>
      <c r="H210" s="16" t="s">
        <v>1392</v>
      </c>
      <c r="I210" s="16" t="s">
        <v>1393</v>
      </c>
      <c r="J210" s="16" t="s">
        <v>1394</v>
      </c>
      <c r="K210" s="16" t="s">
        <v>1395</v>
      </c>
      <c r="L210" s="15" t="s">
        <v>161</v>
      </c>
      <c r="M210" s="15" t="s">
        <v>60</v>
      </c>
      <c r="N210" s="15" t="s">
        <v>61</v>
      </c>
      <c r="O210" s="15" t="s">
        <v>104</v>
      </c>
      <c r="P210" s="16" t="s">
        <v>1396</v>
      </c>
      <c r="Q210" s="16" t="s">
        <v>1397</v>
      </c>
      <c r="R210" s="15" t="s">
        <v>65</v>
      </c>
      <c r="S210" s="15" t="s">
        <v>184</v>
      </c>
      <c r="T210" s="15" t="s">
        <v>67</v>
      </c>
      <c r="U210" s="17">
        <v>43831</v>
      </c>
      <c r="V210" s="17">
        <v>44196</v>
      </c>
      <c r="W210" s="18">
        <v>98</v>
      </c>
      <c r="X210" s="15">
        <v>2016</v>
      </c>
      <c r="Y210" s="22">
        <v>0</v>
      </c>
      <c r="Z210" s="23">
        <v>98.5</v>
      </c>
      <c r="AA210" s="23">
        <v>98.5</v>
      </c>
      <c r="AB210" s="23">
        <f>+(53295/(53295+347))*100</f>
        <v>99.35311882480146</v>
      </c>
      <c r="AC210" s="44">
        <v>0.8661104820319343</v>
      </c>
      <c r="AD210" s="42" t="s">
        <v>164</v>
      </c>
      <c r="AE210" s="44">
        <v>100.86611048203193</v>
      </c>
      <c r="AF210" s="42" t="s">
        <v>1398</v>
      </c>
      <c r="AG210" s="18">
        <v>98.5</v>
      </c>
      <c r="AH210" s="18" t="s">
        <v>69</v>
      </c>
      <c r="AI210" s="18" t="s">
        <v>69</v>
      </c>
      <c r="AJ210" s="16" t="s">
        <v>71</v>
      </c>
      <c r="AK210" s="18" t="s">
        <v>69</v>
      </c>
      <c r="AL210" s="18" t="s">
        <v>69</v>
      </c>
      <c r="AM210" s="18">
        <v>98.5</v>
      </c>
      <c r="AN210" s="18" t="s">
        <v>69</v>
      </c>
      <c r="AO210" s="18" t="s">
        <v>69</v>
      </c>
      <c r="AP210" s="16" t="s">
        <v>71</v>
      </c>
      <c r="AQ210" s="18" t="s">
        <v>69</v>
      </c>
      <c r="AR210" s="18" t="s">
        <v>69</v>
      </c>
      <c r="AS210" s="18">
        <v>98.5</v>
      </c>
      <c r="AT210" s="15" t="s">
        <v>69</v>
      </c>
      <c r="AU210" s="15" t="s">
        <v>69</v>
      </c>
      <c r="AV210" s="16" t="s">
        <v>71</v>
      </c>
      <c r="AW210" s="15" t="s">
        <v>69</v>
      </c>
      <c r="AX210" s="15" t="s">
        <v>69</v>
      </c>
      <c r="AY210" s="18">
        <v>98.5</v>
      </c>
      <c r="AZ210" s="15" t="s">
        <v>69</v>
      </c>
      <c r="BA210" s="15" t="s">
        <v>69</v>
      </c>
      <c r="BB210" s="16" t="s">
        <v>71</v>
      </c>
      <c r="BC210" s="15" t="s">
        <v>69</v>
      </c>
      <c r="BD210" s="15" t="s">
        <v>69</v>
      </c>
    </row>
    <row r="211" spans="1:56" s="20" customFormat="1" ht="16.5" customHeight="1">
      <c r="A211" s="15">
        <v>1</v>
      </c>
      <c r="B211" s="16" t="s">
        <v>260</v>
      </c>
      <c r="C211" s="16" t="s">
        <v>261</v>
      </c>
      <c r="D211" s="15">
        <v>320</v>
      </c>
      <c r="E211" s="16" t="s">
        <v>1290</v>
      </c>
      <c r="F211" s="16" t="s">
        <v>1399</v>
      </c>
      <c r="G211" s="16" t="s">
        <v>99</v>
      </c>
      <c r="H211" s="16" t="s">
        <v>1400</v>
      </c>
      <c r="I211" s="16" t="s">
        <v>1401</v>
      </c>
      <c r="J211" s="16" t="s">
        <v>1402</v>
      </c>
      <c r="K211" s="16" t="s">
        <v>1403</v>
      </c>
      <c r="L211" s="15" t="s">
        <v>88</v>
      </c>
      <c r="M211" s="15" t="s">
        <v>60</v>
      </c>
      <c r="N211" s="15" t="s">
        <v>61</v>
      </c>
      <c r="O211" s="15" t="s">
        <v>104</v>
      </c>
      <c r="P211" s="16" t="s">
        <v>1396</v>
      </c>
      <c r="Q211" s="16" t="s">
        <v>1397</v>
      </c>
      <c r="R211" s="15" t="s">
        <v>65</v>
      </c>
      <c r="S211" s="15" t="s">
        <v>184</v>
      </c>
      <c r="T211" s="15" t="s">
        <v>67</v>
      </c>
      <c r="U211" s="17">
        <v>43837</v>
      </c>
      <c r="V211" s="17">
        <v>44188</v>
      </c>
      <c r="W211" s="18">
        <v>100</v>
      </c>
      <c r="X211" s="15">
        <v>2015</v>
      </c>
      <c r="Y211" s="22">
        <v>0</v>
      </c>
      <c r="Z211" s="21">
        <v>100</v>
      </c>
      <c r="AA211" s="21" t="s">
        <v>69</v>
      </c>
      <c r="AB211" s="21" t="s">
        <v>69</v>
      </c>
      <c r="AC211" s="42" t="s">
        <v>70</v>
      </c>
      <c r="AD211" s="42" t="s">
        <v>70</v>
      </c>
      <c r="AE211" s="42" t="s">
        <v>70</v>
      </c>
      <c r="AF211" s="43" t="s">
        <v>69</v>
      </c>
      <c r="AG211" s="18">
        <v>100</v>
      </c>
      <c r="AH211" s="18" t="s">
        <v>69</v>
      </c>
      <c r="AI211" s="18" t="s">
        <v>69</v>
      </c>
      <c r="AJ211" s="16" t="s">
        <v>71</v>
      </c>
      <c r="AK211" s="18" t="s">
        <v>69</v>
      </c>
      <c r="AL211" s="18" t="s">
        <v>69</v>
      </c>
      <c r="AM211" s="15" t="s">
        <v>69</v>
      </c>
      <c r="AN211" s="15" t="s">
        <v>69</v>
      </c>
      <c r="AO211" s="16" t="s">
        <v>70</v>
      </c>
      <c r="AP211" s="16" t="s">
        <v>70</v>
      </c>
      <c r="AQ211" s="16" t="s">
        <v>70</v>
      </c>
      <c r="AR211" s="15" t="s">
        <v>69</v>
      </c>
      <c r="AS211" s="18">
        <v>100</v>
      </c>
      <c r="AT211" s="15" t="s">
        <v>69</v>
      </c>
      <c r="AU211" s="15" t="s">
        <v>69</v>
      </c>
      <c r="AV211" s="16" t="s">
        <v>71</v>
      </c>
      <c r="AW211" s="15" t="s">
        <v>69</v>
      </c>
      <c r="AX211" s="15" t="s">
        <v>69</v>
      </c>
      <c r="AY211" s="18">
        <v>100</v>
      </c>
      <c r="AZ211" s="15" t="s">
        <v>69</v>
      </c>
      <c r="BA211" s="15" t="s">
        <v>69</v>
      </c>
      <c r="BB211" s="16" t="s">
        <v>71</v>
      </c>
      <c r="BC211" s="15" t="s">
        <v>69</v>
      </c>
      <c r="BD211" s="15" t="s">
        <v>69</v>
      </c>
    </row>
    <row r="212" spans="1:56" s="20" customFormat="1" ht="16.5" customHeight="1">
      <c r="A212" s="15">
        <v>1</v>
      </c>
      <c r="B212" s="16" t="s">
        <v>260</v>
      </c>
      <c r="C212" s="16" t="s">
        <v>261</v>
      </c>
      <c r="D212" s="15">
        <v>320</v>
      </c>
      <c r="E212" s="16" t="s">
        <v>1290</v>
      </c>
      <c r="F212" s="16" t="s">
        <v>1404</v>
      </c>
      <c r="G212" s="16" t="s">
        <v>99</v>
      </c>
      <c r="H212" s="16" t="s">
        <v>1405</v>
      </c>
      <c r="I212" s="16" t="s">
        <v>1406</v>
      </c>
      <c r="J212" s="16" t="s">
        <v>1407</v>
      </c>
      <c r="K212" s="16" t="s">
        <v>1408</v>
      </c>
      <c r="L212" s="15" t="s">
        <v>161</v>
      </c>
      <c r="M212" s="15" t="s">
        <v>60</v>
      </c>
      <c r="N212" s="15" t="s">
        <v>61</v>
      </c>
      <c r="O212" s="15" t="s">
        <v>104</v>
      </c>
      <c r="P212" s="16" t="s">
        <v>1396</v>
      </c>
      <c r="Q212" s="16" t="s">
        <v>1397</v>
      </c>
      <c r="R212" s="15" t="s">
        <v>65</v>
      </c>
      <c r="S212" s="15" t="s">
        <v>184</v>
      </c>
      <c r="T212" s="15" t="s">
        <v>67</v>
      </c>
      <c r="U212" s="17">
        <v>43837</v>
      </c>
      <c r="V212" s="17">
        <v>44188</v>
      </c>
      <c r="W212" s="18">
        <v>100</v>
      </c>
      <c r="X212" s="15">
        <v>2017</v>
      </c>
      <c r="Y212" s="16" t="s">
        <v>1409</v>
      </c>
      <c r="Z212" s="23">
        <v>95</v>
      </c>
      <c r="AA212" s="23">
        <v>95</v>
      </c>
      <c r="AB212" s="23">
        <f>(9/9)*100</f>
        <v>100</v>
      </c>
      <c r="AC212" s="44">
        <v>5.263157894736836</v>
      </c>
      <c r="AD212" s="42" t="s">
        <v>164</v>
      </c>
      <c r="AE212" s="44">
        <v>105.26315789473684</v>
      </c>
      <c r="AF212" s="42" t="s">
        <v>1410</v>
      </c>
      <c r="AG212" s="18">
        <v>95</v>
      </c>
      <c r="AH212" s="18" t="s">
        <v>69</v>
      </c>
      <c r="AI212" s="18" t="s">
        <v>69</v>
      </c>
      <c r="AJ212" s="16" t="s">
        <v>71</v>
      </c>
      <c r="AK212" s="18" t="s">
        <v>69</v>
      </c>
      <c r="AL212" s="18" t="s">
        <v>69</v>
      </c>
      <c r="AM212" s="18">
        <v>95</v>
      </c>
      <c r="AN212" s="18" t="s">
        <v>69</v>
      </c>
      <c r="AO212" s="18" t="s">
        <v>69</v>
      </c>
      <c r="AP212" s="16" t="s">
        <v>71</v>
      </c>
      <c r="AQ212" s="18" t="s">
        <v>69</v>
      </c>
      <c r="AR212" s="18" t="s">
        <v>69</v>
      </c>
      <c r="AS212" s="18">
        <v>95</v>
      </c>
      <c r="AT212" s="15" t="s">
        <v>69</v>
      </c>
      <c r="AU212" s="15" t="s">
        <v>69</v>
      </c>
      <c r="AV212" s="16" t="s">
        <v>71</v>
      </c>
      <c r="AW212" s="15" t="s">
        <v>69</v>
      </c>
      <c r="AX212" s="15" t="s">
        <v>69</v>
      </c>
      <c r="AY212" s="18">
        <v>95</v>
      </c>
      <c r="AZ212" s="15" t="s">
        <v>69</v>
      </c>
      <c r="BA212" s="15" t="s">
        <v>69</v>
      </c>
      <c r="BB212" s="16" t="s">
        <v>71</v>
      </c>
      <c r="BC212" s="15" t="s">
        <v>69</v>
      </c>
      <c r="BD212" s="15" t="s">
        <v>69</v>
      </c>
    </row>
    <row r="213" spans="1:56" s="20" customFormat="1" ht="16.5" customHeight="1">
      <c r="A213" s="15">
        <v>1</v>
      </c>
      <c r="B213" s="16" t="s">
        <v>260</v>
      </c>
      <c r="C213" s="16" t="s">
        <v>261</v>
      </c>
      <c r="D213" s="15">
        <v>320</v>
      </c>
      <c r="E213" s="16" t="s">
        <v>1290</v>
      </c>
      <c r="F213" s="16" t="s">
        <v>340</v>
      </c>
      <c r="G213" s="16" t="s">
        <v>99</v>
      </c>
      <c r="H213" s="16" t="s">
        <v>1411</v>
      </c>
      <c r="I213" s="16" t="s">
        <v>1412</v>
      </c>
      <c r="J213" s="16" t="s">
        <v>1413</v>
      </c>
      <c r="K213" s="16" t="s">
        <v>1414</v>
      </c>
      <c r="L213" s="15" t="s">
        <v>161</v>
      </c>
      <c r="M213" s="15" t="s">
        <v>60</v>
      </c>
      <c r="N213" s="15" t="s">
        <v>61</v>
      </c>
      <c r="O213" s="15" t="s">
        <v>104</v>
      </c>
      <c r="P213" s="16" t="s">
        <v>1415</v>
      </c>
      <c r="Q213" s="16" t="s">
        <v>1416</v>
      </c>
      <c r="R213" s="15" t="s">
        <v>65</v>
      </c>
      <c r="S213" s="15" t="s">
        <v>176</v>
      </c>
      <c r="T213" s="15" t="s">
        <v>67</v>
      </c>
      <c r="U213" s="17">
        <v>43837</v>
      </c>
      <c r="V213" s="17">
        <v>44188</v>
      </c>
      <c r="W213" s="18">
        <v>100</v>
      </c>
      <c r="X213" s="15">
        <v>2017</v>
      </c>
      <c r="Y213" s="16" t="s">
        <v>1409</v>
      </c>
      <c r="Z213" s="23">
        <v>100</v>
      </c>
      <c r="AA213" s="23">
        <v>87</v>
      </c>
      <c r="AB213" s="23">
        <f>(93/93)*100</f>
        <v>100</v>
      </c>
      <c r="AC213" s="44">
        <v>14.942528735632177</v>
      </c>
      <c r="AD213" s="42" t="s">
        <v>164</v>
      </c>
      <c r="AE213" s="44">
        <v>100</v>
      </c>
      <c r="AF213" s="42" t="s">
        <v>1417</v>
      </c>
      <c r="AG213" s="18">
        <v>90</v>
      </c>
      <c r="AH213" s="18" t="s">
        <v>69</v>
      </c>
      <c r="AI213" s="18" t="s">
        <v>69</v>
      </c>
      <c r="AJ213" s="16" t="s">
        <v>71</v>
      </c>
      <c r="AK213" s="18" t="s">
        <v>69</v>
      </c>
      <c r="AL213" s="18" t="s">
        <v>69</v>
      </c>
      <c r="AM213" s="18">
        <v>90</v>
      </c>
      <c r="AN213" s="18" t="s">
        <v>69</v>
      </c>
      <c r="AO213" s="18" t="s">
        <v>69</v>
      </c>
      <c r="AP213" s="16" t="s">
        <v>71</v>
      </c>
      <c r="AQ213" s="18" t="s">
        <v>69</v>
      </c>
      <c r="AR213" s="18" t="s">
        <v>69</v>
      </c>
      <c r="AS213" s="18">
        <v>100</v>
      </c>
      <c r="AT213" s="15" t="s">
        <v>69</v>
      </c>
      <c r="AU213" s="15" t="s">
        <v>69</v>
      </c>
      <c r="AV213" s="16" t="s">
        <v>71</v>
      </c>
      <c r="AW213" s="15" t="s">
        <v>69</v>
      </c>
      <c r="AX213" s="15" t="s">
        <v>69</v>
      </c>
      <c r="AY213" s="18">
        <v>100</v>
      </c>
      <c r="AZ213" s="15" t="s">
        <v>69</v>
      </c>
      <c r="BA213" s="15" t="s">
        <v>69</v>
      </c>
      <c r="BB213" s="16" t="s">
        <v>71</v>
      </c>
      <c r="BC213" s="15" t="s">
        <v>69</v>
      </c>
      <c r="BD213" s="15" t="s">
        <v>69</v>
      </c>
    </row>
    <row r="214" spans="1:56" s="20" customFormat="1" ht="16.5" customHeight="1">
      <c r="A214" s="15">
        <v>1</v>
      </c>
      <c r="B214" s="16" t="s">
        <v>260</v>
      </c>
      <c r="C214" s="16" t="s">
        <v>261</v>
      </c>
      <c r="D214" s="15">
        <v>320</v>
      </c>
      <c r="E214" s="16" t="s">
        <v>1290</v>
      </c>
      <c r="F214" s="16" t="s">
        <v>524</v>
      </c>
      <c r="G214" s="16" t="s">
        <v>99</v>
      </c>
      <c r="H214" s="16" t="s">
        <v>1418</v>
      </c>
      <c r="I214" s="16" t="s">
        <v>1419</v>
      </c>
      <c r="J214" s="16" t="s">
        <v>1420</v>
      </c>
      <c r="K214" s="16" t="s">
        <v>1421</v>
      </c>
      <c r="L214" s="15" t="s">
        <v>161</v>
      </c>
      <c r="M214" s="15" t="s">
        <v>1001</v>
      </c>
      <c r="N214" s="15" t="s">
        <v>61</v>
      </c>
      <c r="O214" s="15" t="s">
        <v>104</v>
      </c>
      <c r="P214" s="16" t="s">
        <v>1422</v>
      </c>
      <c r="Q214" s="16" t="s">
        <v>1397</v>
      </c>
      <c r="R214" s="15" t="s">
        <v>1423</v>
      </c>
      <c r="S214" s="15" t="s">
        <v>176</v>
      </c>
      <c r="T214" s="15" t="s">
        <v>67</v>
      </c>
      <c r="U214" s="17">
        <v>43837</v>
      </c>
      <c r="V214" s="17">
        <v>44188</v>
      </c>
      <c r="W214" s="15" t="s">
        <v>80</v>
      </c>
      <c r="X214" s="15">
        <v>2019</v>
      </c>
      <c r="Y214" s="16" t="s">
        <v>1424</v>
      </c>
      <c r="Z214" s="23">
        <v>24</v>
      </c>
      <c r="AA214" s="23">
        <v>6</v>
      </c>
      <c r="AB214" s="23">
        <f>6</f>
        <v>6</v>
      </c>
      <c r="AC214" s="44">
        <v>0</v>
      </c>
      <c r="AD214" s="42" t="s">
        <v>164</v>
      </c>
      <c r="AE214" s="44">
        <v>25</v>
      </c>
      <c r="AF214" s="42" t="s">
        <v>1425</v>
      </c>
      <c r="AG214" s="18">
        <v>12</v>
      </c>
      <c r="AH214" s="18" t="s">
        <v>69</v>
      </c>
      <c r="AI214" s="18" t="s">
        <v>69</v>
      </c>
      <c r="AJ214" s="16" t="s">
        <v>71</v>
      </c>
      <c r="AK214" s="18" t="s">
        <v>69</v>
      </c>
      <c r="AL214" s="18" t="s">
        <v>69</v>
      </c>
      <c r="AM214" s="18">
        <v>18</v>
      </c>
      <c r="AN214" s="18" t="s">
        <v>69</v>
      </c>
      <c r="AO214" s="18" t="s">
        <v>69</v>
      </c>
      <c r="AP214" s="16" t="s">
        <v>71</v>
      </c>
      <c r="AQ214" s="18" t="s">
        <v>69</v>
      </c>
      <c r="AR214" s="18" t="s">
        <v>69</v>
      </c>
      <c r="AS214" s="18">
        <v>24</v>
      </c>
      <c r="AT214" s="15" t="s">
        <v>69</v>
      </c>
      <c r="AU214" s="15" t="s">
        <v>69</v>
      </c>
      <c r="AV214" s="16" t="s">
        <v>71</v>
      </c>
      <c r="AW214" s="15" t="s">
        <v>69</v>
      </c>
      <c r="AX214" s="15" t="s">
        <v>69</v>
      </c>
      <c r="AY214" s="18">
        <v>24</v>
      </c>
      <c r="AZ214" s="15" t="s">
        <v>69</v>
      </c>
      <c r="BA214" s="15" t="s">
        <v>69</v>
      </c>
      <c r="BB214" s="16" t="s">
        <v>71</v>
      </c>
      <c r="BC214" s="15" t="s">
        <v>69</v>
      </c>
      <c r="BD214" s="15" t="s">
        <v>69</v>
      </c>
    </row>
    <row r="215" spans="1:56" s="20" customFormat="1" ht="16.5" customHeight="1">
      <c r="A215" s="15">
        <v>1</v>
      </c>
      <c r="B215" s="16" t="s">
        <v>260</v>
      </c>
      <c r="C215" s="16" t="s">
        <v>261</v>
      </c>
      <c r="D215" s="15">
        <v>320</v>
      </c>
      <c r="E215" s="16" t="s">
        <v>1290</v>
      </c>
      <c r="F215" s="16" t="s">
        <v>530</v>
      </c>
      <c r="G215" s="16" t="s">
        <v>99</v>
      </c>
      <c r="H215" s="16" t="s">
        <v>1426</v>
      </c>
      <c r="I215" s="16" t="s">
        <v>1427</v>
      </c>
      <c r="J215" s="16" t="s">
        <v>1428</v>
      </c>
      <c r="K215" s="16" t="s">
        <v>1429</v>
      </c>
      <c r="L215" s="15" t="s">
        <v>161</v>
      </c>
      <c r="M215" s="15" t="s">
        <v>1001</v>
      </c>
      <c r="N215" s="15" t="s">
        <v>61</v>
      </c>
      <c r="O215" s="15" t="s">
        <v>104</v>
      </c>
      <c r="P215" s="16" t="s">
        <v>1422</v>
      </c>
      <c r="Q215" s="16" t="s">
        <v>1397</v>
      </c>
      <c r="R215" s="15" t="s">
        <v>1423</v>
      </c>
      <c r="S215" s="15" t="s">
        <v>176</v>
      </c>
      <c r="T215" s="15" t="s">
        <v>67</v>
      </c>
      <c r="U215" s="17">
        <v>43837</v>
      </c>
      <c r="V215" s="17">
        <v>44188</v>
      </c>
      <c r="W215" s="15" t="s">
        <v>80</v>
      </c>
      <c r="X215" s="15">
        <v>2019</v>
      </c>
      <c r="Y215" s="16" t="s">
        <v>1424</v>
      </c>
      <c r="Z215" s="23">
        <v>24</v>
      </c>
      <c r="AA215" s="23">
        <v>6</v>
      </c>
      <c r="AB215" s="23">
        <f>6</f>
        <v>6</v>
      </c>
      <c r="AC215" s="44">
        <v>0</v>
      </c>
      <c r="AD215" s="42" t="s">
        <v>164</v>
      </c>
      <c r="AE215" s="44">
        <v>25</v>
      </c>
      <c r="AF215" s="42" t="s">
        <v>1425</v>
      </c>
      <c r="AG215" s="18">
        <v>12</v>
      </c>
      <c r="AH215" s="18" t="s">
        <v>69</v>
      </c>
      <c r="AI215" s="18" t="s">
        <v>69</v>
      </c>
      <c r="AJ215" s="16" t="s">
        <v>71</v>
      </c>
      <c r="AK215" s="18" t="s">
        <v>69</v>
      </c>
      <c r="AL215" s="18" t="s">
        <v>69</v>
      </c>
      <c r="AM215" s="18">
        <v>18</v>
      </c>
      <c r="AN215" s="18" t="s">
        <v>69</v>
      </c>
      <c r="AO215" s="18" t="s">
        <v>69</v>
      </c>
      <c r="AP215" s="16" t="s">
        <v>71</v>
      </c>
      <c r="AQ215" s="18" t="s">
        <v>69</v>
      </c>
      <c r="AR215" s="18" t="s">
        <v>69</v>
      </c>
      <c r="AS215" s="18">
        <v>24</v>
      </c>
      <c r="AT215" s="15" t="s">
        <v>69</v>
      </c>
      <c r="AU215" s="15" t="s">
        <v>69</v>
      </c>
      <c r="AV215" s="16" t="s">
        <v>71</v>
      </c>
      <c r="AW215" s="15" t="s">
        <v>69</v>
      </c>
      <c r="AX215" s="15" t="s">
        <v>69</v>
      </c>
      <c r="AY215" s="18">
        <v>24</v>
      </c>
      <c r="AZ215" s="15" t="s">
        <v>69</v>
      </c>
      <c r="BA215" s="15" t="s">
        <v>69</v>
      </c>
      <c r="BB215" s="16" t="s">
        <v>71</v>
      </c>
      <c r="BC215" s="15" t="s">
        <v>69</v>
      </c>
      <c r="BD215" s="15" t="s">
        <v>69</v>
      </c>
    </row>
    <row r="216" spans="1:56" s="20" customFormat="1" ht="16.5" customHeight="1">
      <c r="A216" s="15">
        <v>2</v>
      </c>
      <c r="B216" s="16" t="s">
        <v>534</v>
      </c>
      <c r="C216" s="16" t="s">
        <v>261</v>
      </c>
      <c r="D216" s="15">
        <v>330</v>
      </c>
      <c r="E216" s="16" t="s">
        <v>1430</v>
      </c>
      <c r="F216" s="16" t="s">
        <v>53</v>
      </c>
      <c r="G216" s="16" t="s">
        <v>54</v>
      </c>
      <c r="H216" s="16" t="s">
        <v>1431</v>
      </c>
      <c r="I216" s="16" t="s">
        <v>1432</v>
      </c>
      <c r="J216" s="16" t="s">
        <v>1433</v>
      </c>
      <c r="K216" s="16" t="s">
        <v>1434</v>
      </c>
      <c r="L216" s="15" t="s">
        <v>1435</v>
      </c>
      <c r="M216" s="15" t="s">
        <v>173</v>
      </c>
      <c r="N216" s="15" t="s">
        <v>61</v>
      </c>
      <c r="O216" s="15" t="s">
        <v>62</v>
      </c>
      <c r="P216" s="16" t="s">
        <v>1436</v>
      </c>
      <c r="Q216" s="16" t="s">
        <v>1437</v>
      </c>
      <c r="R216" s="15" t="s">
        <v>65</v>
      </c>
      <c r="S216" s="15" t="s">
        <v>176</v>
      </c>
      <c r="T216" s="15" t="s">
        <v>67</v>
      </c>
      <c r="U216" s="17">
        <v>43831</v>
      </c>
      <c r="V216" s="17">
        <v>44196</v>
      </c>
      <c r="W216" s="18">
        <v>0.39</v>
      </c>
      <c r="X216" s="15">
        <v>2016</v>
      </c>
      <c r="Y216" s="16" t="s">
        <v>1438</v>
      </c>
      <c r="Z216" s="21">
        <v>0.52</v>
      </c>
      <c r="AA216" s="21" t="s">
        <v>69</v>
      </c>
      <c r="AB216" s="21" t="s">
        <v>69</v>
      </c>
      <c r="AC216" s="42" t="s">
        <v>70</v>
      </c>
      <c r="AD216" s="42" t="s">
        <v>70</v>
      </c>
      <c r="AE216" s="42" t="s">
        <v>70</v>
      </c>
      <c r="AF216" s="43" t="s">
        <v>69</v>
      </c>
      <c r="AG216" s="15" t="s">
        <v>69</v>
      </c>
      <c r="AH216" s="15" t="s">
        <v>69</v>
      </c>
      <c r="AI216" s="16" t="s">
        <v>70</v>
      </c>
      <c r="AJ216" s="16" t="s">
        <v>70</v>
      </c>
      <c r="AK216" s="16" t="s">
        <v>70</v>
      </c>
      <c r="AL216" s="15" t="s">
        <v>69</v>
      </c>
      <c r="AM216" s="15" t="s">
        <v>69</v>
      </c>
      <c r="AN216" s="15" t="s">
        <v>69</v>
      </c>
      <c r="AO216" s="16" t="s">
        <v>70</v>
      </c>
      <c r="AP216" s="16" t="s">
        <v>70</v>
      </c>
      <c r="AQ216" s="16" t="s">
        <v>70</v>
      </c>
      <c r="AR216" s="15" t="s">
        <v>69</v>
      </c>
      <c r="AS216" s="15" t="s">
        <v>69</v>
      </c>
      <c r="AT216" s="15" t="s">
        <v>69</v>
      </c>
      <c r="AU216" s="16" t="s">
        <v>70</v>
      </c>
      <c r="AV216" s="16" t="s">
        <v>70</v>
      </c>
      <c r="AW216" s="16" t="s">
        <v>70</v>
      </c>
      <c r="AX216" s="15" t="s">
        <v>69</v>
      </c>
      <c r="AY216" s="18">
        <v>0.52</v>
      </c>
      <c r="AZ216" s="15" t="s">
        <v>69</v>
      </c>
      <c r="BA216" s="15" t="s">
        <v>69</v>
      </c>
      <c r="BB216" s="16" t="s">
        <v>71</v>
      </c>
      <c r="BC216" s="15" t="s">
        <v>69</v>
      </c>
      <c r="BD216" s="15" t="s">
        <v>69</v>
      </c>
    </row>
    <row r="217" spans="1:56" s="20" customFormat="1" ht="16.5" customHeight="1">
      <c r="A217" s="15">
        <v>2</v>
      </c>
      <c r="B217" s="16" t="s">
        <v>534</v>
      </c>
      <c r="C217" s="16" t="s">
        <v>261</v>
      </c>
      <c r="D217" s="15">
        <v>330</v>
      </c>
      <c r="E217" s="16" t="s">
        <v>1430</v>
      </c>
      <c r="F217" s="16" t="s">
        <v>53</v>
      </c>
      <c r="G217" s="16" t="s">
        <v>54</v>
      </c>
      <c r="H217" s="16" t="s">
        <v>1431</v>
      </c>
      <c r="I217" s="16" t="s">
        <v>1439</v>
      </c>
      <c r="J217" s="16" t="s">
        <v>1440</v>
      </c>
      <c r="K217" s="16" t="s">
        <v>1441</v>
      </c>
      <c r="L217" s="15" t="s">
        <v>59</v>
      </c>
      <c r="M217" s="15" t="s">
        <v>218</v>
      </c>
      <c r="N217" s="15" t="s">
        <v>61</v>
      </c>
      <c r="O217" s="15" t="s">
        <v>62</v>
      </c>
      <c r="P217" s="16" t="s">
        <v>1442</v>
      </c>
      <c r="Q217" s="16" t="s">
        <v>1443</v>
      </c>
      <c r="R217" s="15" t="s">
        <v>65</v>
      </c>
      <c r="S217" s="15" t="s">
        <v>176</v>
      </c>
      <c r="T217" s="15" t="s">
        <v>67</v>
      </c>
      <c r="U217" s="17">
        <v>43831</v>
      </c>
      <c r="V217" s="17">
        <v>44196</v>
      </c>
      <c r="W217" s="18">
        <v>0.2</v>
      </c>
      <c r="X217" s="15">
        <v>2017</v>
      </c>
      <c r="Y217" s="16" t="s">
        <v>1444</v>
      </c>
      <c r="Z217" s="21">
        <v>0.12</v>
      </c>
      <c r="AA217" s="21" t="s">
        <v>69</v>
      </c>
      <c r="AB217" s="21" t="s">
        <v>69</v>
      </c>
      <c r="AC217" s="42" t="s">
        <v>70</v>
      </c>
      <c r="AD217" s="42" t="s">
        <v>70</v>
      </c>
      <c r="AE217" s="42" t="s">
        <v>70</v>
      </c>
      <c r="AF217" s="43" t="s">
        <v>69</v>
      </c>
      <c r="AG217" s="15" t="s">
        <v>69</v>
      </c>
      <c r="AH217" s="15" t="s">
        <v>69</v>
      </c>
      <c r="AI217" s="16" t="s">
        <v>70</v>
      </c>
      <c r="AJ217" s="16" t="s">
        <v>70</v>
      </c>
      <c r="AK217" s="16" t="s">
        <v>70</v>
      </c>
      <c r="AL217" s="15" t="s">
        <v>69</v>
      </c>
      <c r="AM217" s="15" t="s">
        <v>69</v>
      </c>
      <c r="AN217" s="15" t="s">
        <v>69</v>
      </c>
      <c r="AO217" s="16" t="s">
        <v>70</v>
      </c>
      <c r="AP217" s="16" t="s">
        <v>70</v>
      </c>
      <c r="AQ217" s="16" t="s">
        <v>70</v>
      </c>
      <c r="AR217" s="15" t="s">
        <v>69</v>
      </c>
      <c r="AS217" s="15" t="s">
        <v>69</v>
      </c>
      <c r="AT217" s="15" t="s">
        <v>69</v>
      </c>
      <c r="AU217" s="16" t="s">
        <v>70</v>
      </c>
      <c r="AV217" s="16" t="s">
        <v>70</v>
      </c>
      <c r="AW217" s="16" t="s">
        <v>70</v>
      </c>
      <c r="AX217" s="15" t="s">
        <v>69</v>
      </c>
      <c r="AY217" s="18">
        <v>0.12</v>
      </c>
      <c r="AZ217" s="15" t="s">
        <v>69</v>
      </c>
      <c r="BA217" s="15" t="s">
        <v>69</v>
      </c>
      <c r="BB217" s="16" t="s">
        <v>71</v>
      </c>
      <c r="BC217" s="15" t="s">
        <v>69</v>
      </c>
      <c r="BD217" s="15" t="s">
        <v>69</v>
      </c>
    </row>
    <row r="218" spans="1:56" s="20" customFormat="1" ht="16.5" customHeight="1">
      <c r="A218" s="15">
        <v>2</v>
      </c>
      <c r="B218" s="16" t="s">
        <v>534</v>
      </c>
      <c r="C218" s="16" t="s">
        <v>261</v>
      </c>
      <c r="D218" s="15">
        <v>330</v>
      </c>
      <c r="E218" s="16" t="s">
        <v>1430</v>
      </c>
      <c r="F218" s="16" t="s">
        <v>72</v>
      </c>
      <c r="G218" s="16" t="s">
        <v>73</v>
      </c>
      <c r="H218" s="16" t="s">
        <v>1445</v>
      </c>
      <c r="I218" s="16" t="s">
        <v>1446</v>
      </c>
      <c r="J218" s="16" t="s">
        <v>1447</v>
      </c>
      <c r="K218" s="16" t="s">
        <v>1448</v>
      </c>
      <c r="L218" s="15" t="s">
        <v>59</v>
      </c>
      <c r="M218" s="15" t="s">
        <v>173</v>
      </c>
      <c r="N218" s="15" t="s">
        <v>61</v>
      </c>
      <c r="O218" s="15" t="s">
        <v>62</v>
      </c>
      <c r="P218" s="16" t="s">
        <v>1449</v>
      </c>
      <c r="Q218" s="16" t="s">
        <v>1450</v>
      </c>
      <c r="R218" s="15" t="s">
        <v>65</v>
      </c>
      <c r="S218" s="15" t="s">
        <v>176</v>
      </c>
      <c r="T218" s="15" t="s">
        <v>67</v>
      </c>
      <c r="U218" s="17">
        <v>43831</v>
      </c>
      <c r="V218" s="17">
        <v>44196</v>
      </c>
      <c r="W218" s="18">
        <v>0.12</v>
      </c>
      <c r="X218" s="15">
        <v>2015</v>
      </c>
      <c r="Y218" s="16" t="s">
        <v>1451</v>
      </c>
      <c r="Z218" s="21">
        <v>0.49122807017543857</v>
      </c>
      <c r="AA218" s="21" t="s">
        <v>69</v>
      </c>
      <c r="AB218" s="21" t="s">
        <v>69</v>
      </c>
      <c r="AC218" s="42" t="s">
        <v>70</v>
      </c>
      <c r="AD218" s="42" t="s">
        <v>70</v>
      </c>
      <c r="AE218" s="42" t="s">
        <v>70</v>
      </c>
      <c r="AF218" s="43" t="s">
        <v>69</v>
      </c>
      <c r="AG218" s="15" t="s">
        <v>69</v>
      </c>
      <c r="AH218" s="15" t="s">
        <v>69</v>
      </c>
      <c r="AI218" s="16" t="s">
        <v>70</v>
      </c>
      <c r="AJ218" s="16" t="s">
        <v>70</v>
      </c>
      <c r="AK218" s="16" t="s">
        <v>70</v>
      </c>
      <c r="AL218" s="15" t="s">
        <v>69</v>
      </c>
      <c r="AM218" s="15" t="s">
        <v>69</v>
      </c>
      <c r="AN218" s="15" t="s">
        <v>69</v>
      </c>
      <c r="AO218" s="16" t="s">
        <v>70</v>
      </c>
      <c r="AP218" s="16" t="s">
        <v>70</v>
      </c>
      <c r="AQ218" s="16" t="s">
        <v>70</v>
      </c>
      <c r="AR218" s="15" t="s">
        <v>69</v>
      </c>
      <c r="AS218" s="15" t="s">
        <v>69</v>
      </c>
      <c r="AT218" s="15" t="s">
        <v>69</v>
      </c>
      <c r="AU218" s="16" t="s">
        <v>70</v>
      </c>
      <c r="AV218" s="16" t="s">
        <v>70</v>
      </c>
      <c r="AW218" s="16" t="s">
        <v>70</v>
      </c>
      <c r="AX218" s="15" t="s">
        <v>69</v>
      </c>
      <c r="AY218" s="18">
        <v>0.49122807017543857</v>
      </c>
      <c r="AZ218" s="15" t="s">
        <v>69</v>
      </c>
      <c r="BA218" s="15" t="s">
        <v>69</v>
      </c>
      <c r="BB218" s="16" t="s">
        <v>71</v>
      </c>
      <c r="BC218" s="15" t="s">
        <v>69</v>
      </c>
      <c r="BD218" s="15" t="s">
        <v>69</v>
      </c>
    </row>
    <row r="219" spans="1:56" s="20" customFormat="1" ht="16.5" customHeight="1">
      <c r="A219" s="15">
        <v>2</v>
      </c>
      <c r="B219" s="16" t="s">
        <v>534</v>
      </c>
      <c r="C219" s="16" t="s">
        <v>261</v>
      </c>
      <c r="D219" s="15">
        <v>330</v>
      </c>
      <c r="E219" s="16" t="s">
        <v>1430</v>
      </c>
      <c r="F219" s="16" t="s">
        <v>82</v>
      </c>
      <c r="G219" s="16" t="s">
        <v>83</v>
      </c>
      <c r="H219" s="16" t="s">
        <v>1452</v>
      </c>
      <c r="I219" s="16" t="s">
        <v>1453</v>
      </c>
      <c r="J219" s="16" t="s">
        <v>1454</v>
      </c>
      <c r="K219" s="16" t="s">
        <v>1455</v>
      </c>
      <c r="L219" s="15" t="s">
        <v>88</v>
      </c>
      <c r="M219" s="15" t="s">
        <v>60</v>
      </c>
      <c r="N219" s="15" t="s">
        <v>61</v>
      </c>
      <c r="O219" s="15" t="s">
        <v>62</v>
      </c>
      <c r="P219" s="16" t="s">
        <v>1456</v>
      </c>
      <c r="Q219" s="16" t="s">
        <v>1457</v>
      </c>
      <c r="R219" s="15" t="s">
        <v>65</v>
      </c>
      <c r="S219" s="15" t="s">
        <v>176</v>
      </c>
      <c r="T219" s="15" t="s">
        <v>67</v>
      </c>
      <c r="U219" s="17">
        <v>43831</v>
      </c>
      <c r="V219" s="17">
        <v>44196</v>
      </c>
      <c r="W219" s="18">
        <v>52</v>
      </c>
      <c r="X219" s="15">
        <v>2016</v>
      </c>
      <c r="Y219" s="16" t="s">
        <v>1458</v>
      </c>
      <c r="Z219" s="21">
        <v>81.87134502923976</v>
      </c>
      <c r="AA219" s="21" t="s">
        <v>69</v>
      </c>
      <c r="AB219" s="21" t="s">
        <v>69</v>
      </c>
      <c r="AC219" s="42" t="s">
        <v>70</v>
      </c>
      <c r="AD219" s="42" t="s">
        <v>70</v>
      </c>
      <c r="AE219" s="42" t="s">
        <v>70</v>
      </c>
      <c r="AF219" s="43" t="s">
        <v>69</v>
      </c>
      <c r="AG219" s="18">
        <v>74.85380116959064</v>
      </c>
      <c r="AH219" s="18" t="s">
        <v>69</v>
      </c>
      <c r="AI219" s="18" t="s">
        <v>69</v>
      </c>
      <c r="AJ219" s="16" t="s">
        <v>71</v>
      </c>
      <c r="AK219" s="18" t="s">
        <v>69</v>
      </c>
      <c r="AL219" s="18" t="s">
        <v>69</v>
      </c>
      <c r="AM219" s="15" t="s">
        <v>69</v>
      </c>
      <c r="AN219" s="15" t="s">
        <v>69</v>
      </c>
      <c r="AO219" s="16" t="s">
        <v>70</v>
      </c>
      <c r="AP219" s="16" t="s">
        <v>70</v>
      </c>
      <c r="AQ219" s="16" t="s">
        <v>70</v>
      </c>
      <c r="AR219" s="15" t="s">
        <v>69</v>
      </c>
      <c r="AS219" s="18">
        <v>81.87134502923976</v>
      </c>
      <c r="AT219" s="15" t="s">
        <v>69</v>
      </c>
      <c r="AU219" s="15" t="s">
        <v>69</v>
      </c>
      <c r="AV219" s="16" t="s">
        <v>71</v>
      </c>
      <c r="AW219" s="15" t="s">
        <v>69</v>
      </c>
      <c r="AX219" s="15" t="s">
        <v>69</v>
      </c>
      <c r="AY219" s="18">
        <v>81.87134502923976</v>
      </c>
      <c r="AZ219" s="15" t="s">
        <v>69</v>
      </c>
      <c r="BA219" s="15" t="s">
        <v>69</v>
      </c>
      <c r="BB219" s="16" t="s">
        <v>71</v>
      </c>
      <c r="BC219" s="15" t="s">
        <v>69</v>
      </c>
      <c r="BD219" s="15" t="s">
        <v>69</v>
      </c>
    </row>
    <row r="220" spans="1:56" s="20" customFormat="1" ht="16.5" customHeight="1">
      <c r="A220" s="15">
        <v>2</v>
      </c>
      <c r="B220" s="16" t="s">
        <v>534</v>
      </c>
      <c r="C220" s="16" t="s">
        <v>261</v>
      </c>
      <c r="D220" s="15">
        <v>330</v>
      </c>
      <c r="E220" s="16" t="s">
        <v>1430</v>
      </c>
      <c r="F220" s="16" t="s">
        <v>91</v>
      </c>
      <c r="G220" s="16" t="s">
        <v>83</v>
      </c>
      <c r="H220" s="16" t="s">
        <v>1459</v>
      </c>
      <c r="I220" s="16" t="s">
        <v>1460</v>
      </c>
      <c r="J220" s="16" t="s">
        <v>1461</v>
      </c>
      <c r="K220" s="16" t="s">
        <v>1462</v>
      </c>
      <c r="L220" s="15" t="s">
        <v>88</v>
      </c>
      <c r="M220" s="15" t="s">
        <v>60</v>
      </c>
      <c r="N220" s="15" t="s">
        <v>61</v>
      </c>
      <c r="O220" s="15" t="s">
        <v>62</v>
      </c>
      <c r="P220" s="16" t="s">
        <v>1456</v>
      </c>
      <c r="Q220" s="16" t="s">
        <v>1463</v>
      </c>
      <c r="R220" s="15" t="s">
        <v>65</v>
      </c>
      <c r="S220" s="15" t="s">
        <v>176</v>
      </c>
      <c r="T220" s="15" t="s">
        <v>67</v>
      </c>
      <c r="U220" s="17">
        <v>43831</v>
      </c>
      <c r="V220" s="17">
        <v>44196</v>
      </c>
      <c r="W220" s="18">
        <v>41</v>
      </c>
      <c r="X220" s="15">
        <v>2016</v>
      </c>
      <c r="Y220" s="16" t="s">
        <v>1464</v>
      </c>
      <c r="Z220" s="21">
        <v>84.7953216374269</v>
      </c>
      <c r="AA220" s="21" t="s">
        <v>69</v>
      </c>
      <c r="AB220" s="21" t="s">
        <v>69</v>
      </c>
      <c r="AC220" s="42" t="s">
        <v>70</v>
      </c>
      <c r="AD220" s="42" t="s">
        <v>70</v>
      </c>
      <c r="AE220" s="42" t="s">
        <v>70</v>
      </c>
      <c r="AF220" s="43" t="s">
        <v>69</v>
      </c>
      <c r="AG220" s="18">
        <v>77.77777777777779</v>
      </c>
      <c r="AH220" s="18" t="s">
        <v>69</v>
      </c>
      <c r="AI220" s="18" t="s">
        <v>69</v>
      </c>
      <c r="AJ220" s="16" t="s">
        <v>71</v>
      </c>
      <c r="AK220" s="18" t="s">
        <v>69</v>
      </c>
      <c r="AL220" s="18" t="s">
        <v>69</v>
      </c>
      <c r="AM220" s="15" t="s">
        <v>69</v>
      </c>
      <c r="AN220" s="15" t="s">
        <v>69</v>
      </c>
      <c r="AO220" s="16" t="s">
        <v>70</v>
      </c>
      <c r="AP220" s="16" t="s">
        <v>70</v>
      </c>
      <c r="AQ220" s="16" t="s">
        <v>70</v>
      </c>
      <c r="AR220" s="15" t="s">
        <v>69</v>
      </c>
      <c r="AS220" s="18">
        <v>84.7953216374269</v>
      </c>
      <c r="AT220" s="15" t="s">
        <v>69</v>
      </c>
      <c r="AU220" s="15" t="s">
        <v>69</v>
      </c>
      <c r="AV220" s="16" t="s">
        <v>71</v>
      </c>
      <c r="AW220" s="15" t="s">
        <v>69</v>
      </c>
      <c r="AX220" s="15" t="s">
        <v>69</v>
      </c>
      <c r="AY220" s="18">
        <v>84.7953216374269</v>
      </c>
      <c r="AZ220" s="15" t="s">
        <v>69</v>
      </c>
      <c r="BA220" s="15" t="s">
        <v>69</v>
      </c>
      <c r="BB220" s="16" t="s">
        <v>71</v>
      </c>
      <c r="BC220" s="15" t="s">
        <v>69</v>
      </c>
      <c r="BD220" s="15" t="s">
        <v>69</v>
      </c>
    </row>
    <row r="221" spans="1:56" s="20" customFormat="1" ht="16.5" customHeight="1">
      <c r="A221" s="15">
        <v>2</v>
      </c>
      <c r="B221" s="16" t="s">
        <v>534</v>
      </c>
      <c r="C221" s="16" t="s">
        <v>261</v>
      </c>
      <c r="D221" s="15">
        <v>330</v>
      </c>
      <c r="E221" s="16" t="s">
        <v>1430</v>
      </c>
      <c r="F221" s="16" t="s">
        <v>98</v>
      </c>
      <c r="G221" s="16" t="s">
        <v>99</v>
      </c>
      <c r="H221" s="16" t="s">
        <v>1465</v>
      </c>
      <c r="I221" s="16" t="s">
        <v>1466</v>
      </c>
      <c r="J221" s="16" t="s">
        <v>1467</v>
      </c>
      <c r="K221" s="16" t="s">
        <v>1468</v>
      </c>
      <c r="L221" s="15" t="s">
        <v>161</v>
      </c>
      <c r="M221" s="15" t="s">
        <v>60</v>
      </c>
      <c r="N221" s="15" t="s">
        <v>61</v>
      </c>
      <c r="O221" s="15" t="s">
        <v>104</v>
      </c>
      <c r="P221" s="16" t="s">
        <v>1469</v>
      </c>
      <c r="Q221" s="16" t="s">
        <v>1470</v>
      </c>
      <c r="R221" s="15" t="s">
        <v>65</v>
      </c>
      <c r="S221" s="15" t="s">
        <v>66</v>
      </c>
      <c r="T221" s="15" t="s">
        <v>67</v>
      </c>
      <c r="U221" s="17">
        <v>43831</v>
      </c>
      <c r="V221" s="17">
        <v>44196</v>
      </c>
      <c r="W221" s="18">
        <v>100</v>
      </c>
      <c r="X221" s="15">
        <v>2016</v>
      </c>
      <c r="Y221" s="16" t="s">
        <v>1471</v>
      </c>
      <c r="Z221" s="23">
        <v>100</v>
      </c>
      <c r="AA221" s="23">
        <v>100</v>
      </c>
      <c r="AB221" s="23">
        <f>((4/(0+4))*100)</f>
        <v>100</v>
      </c>
      <c r="AC221" s="44">
        <v>0</v>
      </c>
      <c r="AD221" s="42" t="s">
        <v>164</v>
      </c>
      <c r="AE221" s="44">
        <v>100</v>
      </c>
      <c r="AF221" s="42" t="s">
        <v>1472</v>
      </c>
      <c r="AG221" s="18">
        <v>100</v>
      </c>
      <c r="AH221" s="18" t="s">
        <v>69</v>
      </c>
      <c r="AI221" s="18" t="s">
        <v>69</v>
      </c>
      <c r="AJ221" s="16" t="s">
        <v>71</v>
      </c>
      <c r="AK221" s="18" t="s">
        <v>69</v>
      </c>
      <c r="AL221" s="18" t="s">
        <v>69</v>
      </c>
      <c r="AM221" s="18">
        <v>100</v>
      </c>
      <c r="AN221" s="18" t="s">
        <v>69</v>
      </c>
      <c r="AO221" s="18" t="s">
        <v>69</v>
      </c>
      <c r="AP221" s="16" t="s">
        <v>71</v>
      </c>
      <c r="AQ221" s="18" t="s">
        <v>69</v>
      </c>
      <c r="AR221" s="18" t="s">
        <v>69</v>
      </c>
      <c r="AS221" s="18">
        <v>100</v>
      </c>
      <c r="AT221" s="15" t="s">
        <v>69</v>
      </c>
      <c r="AU221" s="15" t="s">
        <v>69</v>
      </c>
      <c r="AV221" s="16" t="s">
        <v>71</v>
      </c>
      <c r="AW221" s="15" t="s">
        <v>69</v>
      </c>
      <c r="AX221" s="15" t="s">
        <v>69</v>
      </c>
      <c r="AY221" s="18">
        <v>100</v>
      </c>
      <c r="AZ221" s="15" t="s">
        <v>69</v>
      </c>
      <c r="BA221" s="15" t="s">
        <v>69</v>
      </c>
      <c r="BB221" s="16" t="s">
        <v>71</v>
      </c>
      <c r="BC221" s="15" t="s">
        <v>69</v>
      </c>
      <c r="BD221" s="15" t="s">
        <v>69</v>
      </c>
    </row>
    <row r="222" spans="1:56" s="20" customFormat="1" ht="16.5" customHeight="1">
      <c r="A222" s="15">
        <v>2</v>
      </c>
      <c r="B222" s="16" t="s">
        <v>534</v>
      </c>
      <c r="C222" s="16" t="s">
        <v>261</v>
      </c>
      <c r="D222" s="15">
        <v>330</v>
      </c>
      <c r="E222" s="16" t="s">
        <v>1430</v>
      </c>
      <c r="F222" s="16" t="s">
        <v>107</v>
      </c>
      <c r="G222" s="16" t="s">
        <v>99</v>
      </c>
      <c r="H222" s="16" t="s">
        <v>1473</v>
      </c>
      <c r="I222" s="16" t="s">
        <v>1474</v>
      </c>
      <c r="J222" s="16" t="s">
        <v>1475</v>
      </c>
      <c r="K222" s="16" t="s">
        <v>1476</v>
      </c>
      <c r="L222" s="15" t="s">
        <v>161</v>
      </c>
      <c r="M222" s="15" t="s">
        <v>60</v>
      </c>
      <c r="N222" s="15" t="s">
        <v>61</v>
      </c>
      <c r="O222" s="15" t="s">
        <v>104</v>
      </c>
      <c r="P222" s="16" t="s">
        <v>1477</v>
      </c>
      <c r="Q222" s="16" t="s">
        <v>1478</v>
      </c>
      <c r="R222" s="15" t="s">
        <v>65</v>
      </c>
      <c r="S222" s="15" t="s">
        <v>66</v>
      </c>
      <c r="T222" s="15" t="s">
        <v>67</v>
      </c>
      <c r="U222" s="17">
        <v>43831</v>
      </c>
      <c r="V222" s="17">
        <v>44196</v>
      </c>
      <c r="W222" s="18">
        <v>100</v>
      </c>
      <c r="X222" s="15">
        <v>2016</v>
      </c>
      <c r="Y222" s="16" t="s">
        <v>1479</v>
      </c>
      <c r="Z222" s="23">
        <v>100</v>
      </c>
      <c r="AA222" s="23">
        <v>100</v>
      </c>
      <c r="AB222" s="23">
        <f>((5/5)*100)</f>
        <v>100</v>
      </c>
      <c r="AC222" s="44">
        <v>0</v>
      </c>
      <c r="AD222" s="42" t="s">
        <v>164</v>
      </c>
      <c r="AE222" s="44">
        <v>100</v>
      </c>
      <c r="AF222" s="42" t="s">
        <v>1480</v>
      </c>
      <c r="AG222" s="18">
        <v>100</v>
      </c>
      <c r="AH222" s="18" t="s">
        <v>69</v>
      </c>
      <c r="AI222" s="18" t="s">
        <v>69</v>
      </c>
      <c r="AJ222" s="16" t="s">
        <v>71</v>
      </c>
      <c r="AK222" s="18" t="s">
        <v>69</v>
      </c>
      <c r="AL222" s="18" t="s">
        <v>69</v>
      </c>
      <c r="AM222" s="18">
        <v>100</v>
      </c>
      <c r="AN222" s="18" t="s">
        <v>69</v>
      </c>
      <c r="AO222" s="18" t="s">
        <v>69</v>
      </c>
      <c r="AP222" s="16" t="s">
        <v>71</v>
      </c>
      <c r="AQ222" s="18" t="s">
        <v>69</v>
      </c>
      <c r="AR222" s="18" t="s">
        <v>69</v>
      </c>
      <c r="AS222" s="18">
        <v>100</v>
      </c>
      <c r="AT222" s="15" t="s">
        <v>69</v>
      </c>
      <c r="AU222" s="15" t="s">
        <v>69</v>
      </c>
      <c r="AV222" s="16" t="s">
        <v>71</v>
      </c>
      <c r="AW222" s="15" t="s">
        <v>69</v>
      </c>
      <c r="AX222" s="15" t="s">
        <v>69</v>
      </c>
      <c r="AY222" s="18">
        <v>100</v>
      </c>
      <c r="AZ222" s="15" t="s">
        <v>69</v>
      </c>
      <c r="BA222" s="15" t="s">
        <v>69</v>
      </c>
      <c r="BB222" s="16" t="s">
        <v>71</v>
      </c>
      <c r="BC222" s="15" t="s">
        <v>69</v>
      </c>
      <c r="BD222" s="15" t="s">
        <v>69</v>
      </c>
    </row>
    <row r="223" spans="1:56" s="20" customFormat="1" ht="16.5" customHeight="1">
      <c r="A223" s="15">
        <v>2</v>
      </c>
      <c r="B223" s="16" t="s">
        <v>534</v>
      </c>
      <c r="C223" s="16" t="s">
        <v>261</v>
      </c>
      <c r="D223" s="15">
        <v>330</v>
      </c>
      <c r="E223" s="16" t="s">
        <v>1430</v>
      </c>
      <c r="F223" s="16" t="s">
        <v>114</v>
      </c>
      <c r="G223" s="16" t="s">
        <v>99</v>
      </c>
      <c r="H223" s="16" t="s">
        <v>1481</v>
      </c>
      <c r="I223" s="16" t="s">
        <v>1482</v>
      </c>
      <c r="J223" s="16" t="s">
        <v>1483</v>
      </c>
      <c r="K223" s="16" t="s">
        <v>1484</v>
      </c>
      <c r="L223" s="15" t="s">
        <v>161</v>
      </c>
      <c r="M223" s="15" t="s">
        <v>60</v>
      </c>
      <c r="N223" s="15" t="s">
        <v>61</v>
      </c>
      <c r="O223" s="15" t="s">
        <v>104</v>
      </c>
      <c r="P223" s="16" t="s">
        <v>1485</v>
      </c>
      <c r="Q223" s="16" t="s">
        <v>1486</v>
      </c>
      <c r="R223" s="15" t="s">
        <v>65</v>
      </c>
      <c r="S223" s="15" t="s">
        <v>66</v>
      </c>
      <c r="T223" s="15" t="s">
        <v>67</v>
      </c>
      <c r="U223" s="17">
        <v>43831</v>
      </c>
      <c r="V223" s="17">
        <v>44196</v>
      </c>
      <c r="W223" s="18">
        <v>100</v>
      </c>
      <c r="X223" s="15">
        <v>2018</v>
      </c>
      <c r="Y223" s="16" t="s">
        <v>276</v>
      </c>
      <c r="Z223" s="23">
        <v>100</v>
      </c>
      <c r="AA223" s="23">
        <v>100</v>
      </c>
      <c r="AB223" s="23">
        <f>((5/5)*100)</f>
        <v>100</v>
      </c>
      <c r="AC223" s="44">
        <v>0</v>
      </c>
      <c r="AD223" s="42" t="s">
        <v>164</v>
      </c>
      <c r="AE223" s="44">
        <v>100</v>
      </c>
      <c r="AF223" s="42" t="s">
        <v>1487</v>
      </c>
      <c r="AG223" s="18">
        <v>100</v>
      </c>
      <c r="AH223" s="18" t="s">
        <v>69</v>
      </c>
      <c r="AI223" s="18" t="s">
        <v>69</v>
      </c>
      <c r="AJ223" s="16" t="s">
        <v>71</v>
      </c>
      <c r="AK223" s="18" t="s">
        <v>69</v>
      </c>
      <c r="AL223" s="18" t="s">
        <v>69</v>
      </c>
      <c r="AM223" s="18">
        <v>100</v>
      </c>
      <c r="AN223" s="18" t="s">
        <v>69</v>
      </c>
      <c r="AO223" s="18" t="s">
        <v>69</v>
      </c>
      <c r="AP223" s="16" t="s">
        <v>71</v>
      </c>
      <c r="AQ223" s="18" t="s">
        <v>69</v>
      </c>
      <c r="AR223" s="18" t="s">
        <v>69</v>
      </c>
      <c r="AS223" s="18">
        <v>100</v>
      </c>
      <c r="AT223" s="15" t="s">
        <v>69</v>
      </c>
      <c r="AU223" s="15" t="s">
        <v>69</v>
      </c>
      <c r="AV223" s="16" t="s">
        <v>71</v>
      </c>
      <c r="AW223" s="15" t="s">
        <v>69</v>
      </c>
      <c r="AX223" s="15" t="s">
        <v>69</v>
      </c>
      <c r="AY223" s="18">
        <v>100</v>
      </c>
      <c r="AZ223" s="15" t="s">
        <v>69</v>
      </c>
      <c r="BA223" s="15" t="s">
        <v>69</v>
      </c>
      <c r="BB223" s="16" t="s">
        <v>71</v>
      </c>
      <c r="BC223" s="15" t="s">
        <v>69</v>
      </c>
      <c r="BD223" s="15" t="s">
        <v>69</v>
      </c>
    </row>
    <row r="224" spans="1:56" s="20" customFormat="1" ht="16.5" customHeight="1">
      <c r="A224" s="15">
        <v>2</v>
      </c>
      <c r="B224" s="16" t="s">
        <v>534</v>
      </c>
      <c r="C224" s="16" t="s">
        <v>261</v>
      </c>
      <c r="D224" s="15">
        <v>330</v>
      </c>
      <c r="E224" s="16" t="s">
        <v>1430</v>
      </c>
      <c r="F224" s="16" t="s">
        <v>121</v>
      </c>
      <c r="G224" s="16" t="s">
        <v>99</v>
      </c>
      <c r="H224" s="16" t="s">
        <v>1488</v>
      </c>
      <c r="I224" s="16" t="s">
        <v>1489</v>
      </c>
      <c r="J224" s="16" t="s">
        <v>1490</v>
      </c>
      <c r="K224" s="16" t="s">
        <v>1491</v>
      </c>
      <c r="L224" s="15" t="s">
        <v>161</v>
      </c>
      <c r="M224" s="15" t="s">
        <v>60</v>
      </c>
      <c r="N224" s="15" t="s">
        <v>61</v>
      </c>
      <c r="O224" s="15" t="s">
        <v>104</v>
      </c>
      <c r="P224" s="16" t="s">
        <v>1492</v>
      </c>
      <c r="Q224" s="16" t="s">
        <v>1493</v>
      </c>
      <c r="R224" s="15" t="s">
        <v>65</v>
      </c>
      <c r="S224" s="15" t="s">
        <v>176</v>
      </c>
      <c r="T224" s="15" t="s">
        <v>67</v>
      </c>
      <c r="U224" s="17">
        <v>43831</v>
      </c>
      <c r="V224" s="17">
        <v>44196</v>
      </c>
      <c r="W224" s="18">
        <v>100</v>
      </c>
      <c r="X224" s="15">
        <v>2017</v>
      </c>
      <c r="Y224" s="16" t="s">
        <v>1444</v>
      </c>
      <c r="Z224" s="23">
        <v>100</v>
      </c>
      <c r="AA224" s="23">
        <v>20</v>
      </c>
      <c r="AB224" s="23">
        <f>((4)/(20))*100</f>
        <v>20</v>
      </c>
      <c r="AC224" s="44">
        <v>0</v>
      </c>
      <c r="AD224" s="42" t="s">
        <v>164</v>
      </c>
      <c r="AE224" s="44">
        <v>20</v>
      </c>
      <c r="AF224" s="42" t="s">
        <v>1494</v>
      </c>
      <c r="AG224" s="18">
        <v>50</v>
      </c>
      <c r="AH224" s="18" t="s">
        <v>69</v>
      </c>
      <c r="AI224" s="18" t="s">
        <v>69</v>
      </c>
      <c r="AJ224" s="16" t="s">
        <v>71</v>
      </c>
      <c r="AK224" s="18" t="s">
        <v>69</v>
      </c>
      <c r="AL224" s="18" t="s">
        <v>69</v>
      </c>
      <c r="AM224" s="18">
        <v>80</v>
      </c>
      <c r="AN224" s="18" t="s">
        <v>69</v>
      </c>
      <c r="AO224" s="18" t="s">
        <v>69</v>
      </c>
      <c r="AP224" s="16" t="s">
        <v>71</v>
      </c>
      <c r="AQ224" s="18" t="s">
        <v>69</v>
      </c>
      <c r="AR224" s="18" t="s">
        <v>69</v>
      </c>
      <c r="AS224" s="18">
        <v>100</v>
      </c>
      <c r="AT224" s="15" t="s">
        <v>69</v>
      </c>
      <c r="AU224" s="15" t="s">
        <v>69</v>
      </c>
      <c r="AV224" s="16" t="s">
        <v>71</v>
      </c>
      <c r="AW224" s="15" t="s">
        <v>69</v>
      </c>
      <c r="AX224" s="15" t="s">
        <v>69</v>
      </c>
      <c r="AY224" s="18">
        <v>100</v>
      </c>
      <c r="AZ224" s="15" t="s">
        <v>69</v>
      </c>
      <c r="BA224" s="15" t="s">
        <v>69</v>
      </c>
      <c r="BB224" s="16" t="s">
        <v>71</v>
      </c>
      <c r="BC224" s="15" t="s">
        <v>69</v>
      </c>
      <c r="BD224" s="15" t="s">
        <v>69</v>
      </c>
    </row>
    <row r="225" spans="1:56" s="20" customFormat="1" ht="16.5" customHeight="1">
      <c r="A225" s="15">
        <v>2</v>
      </c>
      <c r="B225" s="16" t="s">
        <v>534</v>
      </c>
      <c r="C225" s="16" t="s">
        <v>261</v>
      </c>
      <c r="D225" s="15">
        <v>330</v>
      </c>
      <c r="E225" s="16" t="s">
        <v>1430</v>
      </c>
      <c r="F225" s="16" t="s">
        <v>128</v>
      </c>
      <c r="G225" s="16" t="s">
        <v>99</v>
      </c>
      <c r="H225" s="16" t="s">
        <v>1495</v>
      </c>
      <c r="I225" s="16" t="s">
        <v>1496</v>
      </c>
      <c r="J225" s="16" t="s">
        <v>1497</v>
      </c>
      <c r="K225" s="16" t="s">
        <v>1498</v>
      </c>
      <c r="L225" s="15" t="s">
        <v>161</v>
      </c>
      <c r="M225" s="15" t="s">
        <v>60</v>
      </c>
      <c r="N225" s="15" t="s">
        <v>61</v>
      </c>
      <c r="O225" s="15" t="s">
        <v>104</v>
      </c>
      <c r="P225" s="16" t="s">
        <v>1499</v>
      </c>
      <c r="Q225" s="16" t="s">
        <v>1500</v>
      </c>
      <c r="R225" s="15" t="s">
        <v>65</v>
      </c>
      <c r="S225" s="15" t="s">
        <v>176</v>
      </c>
      <c r="T225" s="15" t="s">
        <v>67</v>
      </c>
      <c r="U225" s="17">
        <v>43831</v>
      </c>
      <c r="V225" s="17">
        <v>44196</v>
      </c>
      <c r="W225" s="18">
        <v>100</v>
      </c>
      <c r="X225" s="15">
        <v>2016</v>
      </c>
      <c r="Y225" s="16" t="s">
        <v>1501</v>
      </c>
      <c r="Z225" s="23">
        <v>100</v>
      </c>
      <c r="AA225" s="23">
        <v>20</v>
      </c>
      <c r="AB225" s="23">
        <f>(2/10)*100</f>
        <v>20</v>
      </c>
      <c r="AC225" s="44">
        <v>0</v>
      </c>
      <c r="AD225" s="42" t="s">
        <v>164</v>
      </c>
      <c r="AE225" s="44">
        <v>20</v>
      </c>
      <c r="AF225" s="42" t="s">
        <v>1502</v>
      </c>
      <c r="AG225" s="18">
        <v>40</v>
      </c>
      <c r="AH225" s="18" t="s">
        <v>69</v>
      </c>
      <c r="AI225" s="18" t="s">
        <v>69</v>
      </c>
      <c r="AJ225" s="16" t="s">
        <v>71</v>
      </c>
      <c r="AK225" s="18" t="s">
        <v>69</v>
      </c>
      <c r="AL225" s="18" t="s">
        <v>69</v>
      </c>
      <c r="AM225" s="18">
        <v>60</v>
      </c>
      <c r="AN225" s="18" t="s">
        <v>69</v>
      </c>
      <c r="AO225" s="18" t="s">
        <v>69</v>
      </c>
      <c r="AP225" s="16" t="s">
        <v>71</v>
      </c>
      <c r="AQ225" s="18" t="s">
        <v>69</v>
      </c>
      <c r="AR225" s="18" t="s">
        <v>69</v>
      </c>
      <c r="AS225" s="18">
        <v>100</v>
      </c>
      <c r="AT225" s="15" t="s">
        <v>69</v>
      </c>
      <c r="AU225" s="15" t="s">
        <v>69</v>
      </c>
      <c r="AV225" s="16" t="s">
        <v>71</v>
      </c>
      <c r="AW225" s="15" t="s">
        <v>69</v>
      </c>
      <c r="AX225" s="15" t="s">
        <v>69</v>
      </c>
      <c r="AY225" s="18">
        <v>100</v>
      </c>
      <c r="AZ225" s="15" t="s">
        <v>69</v>
      </c>
      <c r="BA225" s="15" t="s">
        <v>69</v>
      </c>
      <c r="BB225" s="16" t="s">
        <v>71</v>
      </c>
      <c r="BC225" s="15" t="s">
        <v>69</v>
      </c>
      <c r="BD225" s="15" t="s">
        <v>69</v>
      </c>
    </row>
    <row r="226" spans="1:56" s="20" customFormat="1" ht="16.5" customHeight="1">
      <c r="A226" s="15">
        <v>2</v>
      </c>
      <c r="B226" s="16" t="s">
        <v>534</v>
      </c>
      <c r="C226" s="16" t="s">
        <v>422</v>
      </c>
      <c r="D226" s="15">
        <v>260</v>
      </c>
      <c r="E226" s="16" t="s">
        <v>1503</v>
      </c>
      <c r="F226" s="16" t="s">
        <v>53</v>
      </c>
      <c r="G226" s="16" t="s">
        <v>54</v>
      </c>
      <c r="H226" s="16" t="s">
        <v>1504</v>
      </c>
      <c r="I226" s="16" t="s">
        <v>1505</v>
      </c>
      <c r="J226" s="16" t="s">
        <v>1506</v>
      </c>
      <c r="K226" s="16" t="s">
        <v>1507</v>
      </c>
      <c r="L226" s="15" t="s">
        <v>59</v>
      </c>
      <c r="M226" s="15" t="s">
        <v>218</v>
      </c>
      <c r="N226" s="15" t="s">
        <v>61</v>
      </c>
      <c r="O226" s="15" t="s">
        <v>62</v>
      </c>
      <c r="P226" s="16" t="s">
        <v>1508</v>
      </c>
      <c r="Q226" s="16" t="s">
        <v>1509</v>
      </c>
      <c r="R226" s="15" t="s">
        <v>65</v>
      </c>
      <c r="S226" s="15" t="s">
        <v>176</v>
      </c>
      <c r="T226" s="15" t="s">
        <v>67</v>
      </c>
      <c r="U226" s="17">
        <v>43831</v>
      </c>
      <c r="V226" s="17">
        <v>44196</v>
      </c>
      <c r="W226" s="18">
        <v>44.02</v>
      </c>
      <c r="X226" s="15">
        <v>2015</v>
      </c>
      <c r="Y226" s="16" t="s">
        <v>1510</v>
      </c>
      <c r="Z226" s="21">
        <v>20</v>
      </c>
      <c r="AA226" s="21" t="s">
        <v>69</v>
      </c>
      <c r="AB226" s="21" t="s">
        <v>69</v>
      </c>
      <c r="AC226" s="42" t="s">
        <v>70</v>
      </c>
      <c r="AD226" s="42" t="s">
        <v>70</v>
      </c>
      <c r="AE226" s="42" t="s">
        <v>70</v>
      </c>
      <c r="AF226" s="43" t="s">
        <v>69</v>
      </c>
      <c r="AG226" s="15" t="s">
        <v>69</v>
      </c>
      <c r="AH226" s="15" t="s">
        <v>69</v>
      </c>
      <c r="AI226" s="16" t="s">
        <v>70</v>
      </c>
      <c r="AJ226" s="16" t="s">
        <v>70</v>
      </c>
      <c r="AK226" s="16" t="s">
        <v>70</v>
      </c>
      <c r="AL226" s="15" t="s">
        <v>69</v>
      </c>
      <c r="AM226" s="15" t="s">
        <v>69</v>
      </c>
      <c r="AN226" s="15" t="s">
        <v>69</v>
      </c>
      <c r="AO226" s="16" t="s">
        <v>70</v>
      </c>
      <c r="AP226" s="16" t="s">
        <v>70</v>
      </c>
      <c r="AQ226" s="16" t="s">
        <v>70</v>
      </c>
      <c r="AR226" s="15" t="s">
        <v>69</v>
      </c>
      <c r="AS226" s="15" t="s">
        <v>69</v>
      </c>
      <c r="AT226" s="15" t="s">
        <v>69</v>
      </c>
      <c r="AU226" s="16" t="s">
        <v>70</v>
      </c>
      <c r="AV226" s="16" t="s">
        <v>70</v>
      </c>
      <c r="AW226" s="16" t="s">
        <v>70</v>
      </c>
      <c r="AX226" s="15" t="s">
        <v>69</v>
      </c>
      <c r="AY226" s="18">
        <v>20</v>
      </c>
      <c r="AZ226" s="15" t="s">
        <v>69</v>
      </c>
      <c r="BA226" s="15" t="s">
        <v>69</v>
      </c>
      <c r="BB226" s="16" t="s">
        <v>71</v>
      </c>
      <c r="BC226" s="15" t="s">
        <v>69</v>
      </c>
      <c r="BD226" s="15" t="s">
        <v>69</v>
      </c>
    </row>
    <row r="227" spans="1:56" s="20" customFormat="1" ht="16.5" customHeight="1">
      <c r="A227" s="15">
        <v>2</v>
      </c>
      <c r="B227" s="16" t="s">
        <v>534</v>
      </c>
      <c r="C227" s="16" t="s">
        <v>422</v>
      </c>
      <c r="D227" s="15">
        <v>260</v>
      </c>
      <c r="E227" s="16" t="s">
        <v>1503</v>
      </c>
      <c r="F227" s="16" t="s">
        <v>72</v>
      </c>
      <c r="G227" s="16" t="s">
        <v>73</v>
      </c>
      <c r="H227" s="16" t="s">
        <v>1511</v>
      </c>
      <c r="I227" s="16" t="s">
        <v>1512</v>
      </c>
      <c r="J227" s="16" t="s">
        <v>1513</v>
      </c>
      <c r="K227" s="16" t="s">
        <v>1514</v>
      </c>
      <c r="L227" s="15" t="s">
        <v>59</v>
      </c>
      <c r="M227" s="15" t="s">
        <v>173</v>
      </c>
      <c r="N227" s="15" t="s">
        <v>61</v>
      </c>
      <c r="O227" s="15" t="s">
        <v>62</v>
      </c>
      <c r="P227" s="16" t="s">
        <v>1508</v>
      </c>
      <c r="Q227" s="16" t="s">
        <v>1515</v>
      </c>
      <c r="R227" s="15" t="s">
        <v>65</v>
      </c>
      <c r="S227" s="15" t="s">
        <v>176</v>
      </c>
      <c r="T227" s="15" t="s">
        <v>67</v>
      </c>
      <c r="U227" s="17">
        <v>43831</v>
      </c>
      <c r="V227" s="17">
        <v>44196</v>
      </c>
      <c r="W227" s="18">
        <v>0.84</v>
      </c>
      <c r="X227" s="15">
        <v>2017</v>
      </c>
      <c r="Y227" s="16" t="s">
        <v>1516</v>
      </c>
      <c r="Z227" s="21">
        <v>1</v>
      </c>
      <c r="AA227" s="21" t="s">
        <v>69</v>
      </c>
      <c r="AB227" s="21" t="s">
        <v>69</v>
      </c>
      <c r="AC227" s="42" t="s">
        <v>70</v>
      </c>
      <c r="AD227" s="42" t="s">
        <v>70</v>
      </c>
      <c r="AE227" s="42" t="s">
        <v>70</v>
      </c>
      <c r="AF227" s="43" t="s">
        <v>69</v>
      </c>
      <c r="AG227" s="15" t="s">
        <v>69</v>
      </c>
      <c r="AH227" s="15" t="s">
        <v>69</v>
      </c>
      <c r="AI227" s="16" t="s">
        <v>70</v>
      </c>
      <c r="AJ227" s="16" t="s">
        <v>70</v>
      </c>
      <c r="AK227" s="16" t="s">
        <v>70</v>
      </c>
      <c r="AL227" s="15" t="s">
        <v>69</v>
      </c>
      <c r="AM227" s="15" t="s">
        <v>69</v>
      </c>
      <c r="AN227" s="15" t="s">
        <v>69</v>
      </c>
      <c r="AO227" s="16" t="s">
        <v>70</v>
      </c>
      <c r="AP227" s="16" t="s">
        <v>70</v>
      </c>
      <c r="AQ227" s="16" t="s">
        <v>70</v>
      </c>
      <c r="AR227" s="15" t="s">
        <v>69</v>
      </c>
      <c r="AS227" s="15" t="s">
        <v>69</v>
      </c>
      <c r="AT227" s="15" t="s">
        <v>69</v>
      </c>
      <c r="AU227" s="16" t="s">
        <v>70</v>
      </c>
      <c r="AV227" s="16" t="s">
        <v>70</v>
      </c>
      <c r="AW227" s="16" t="s">
        <v>70</v>
      </c>
      <c r="AX227" s="15" t="s">
        <v>69</v>
      </c>
      <c r="AY227" s="18">
        <v>1</v>
      </c>
      <c r="AZ227" s="15" t="s">
        <v>69</v>
      </c>
      <c r="BA227" s="15" t="s">
        <v>69</v>
      </c>
      <c r="BB227" s="16" t="s">
        <v>71</v>
      </c>
      <c r="BC227" s="15" t="s">
        <v>69</v>
      </c>
      <c r="BD227" s="15" t="s">
        <v>69</v>
      </c>
    </row>
    <row r="228" spans="1:56" s="20" customFormat="1" ht="16.5" customHeight="1">
      <c r="A228" s="15">
        <v>2</v>
      </c>
      <c r="B228" s="16" t="s">
        <v>534</v>
      </c>
      <c r="C228" s="16" t="s">
        <v>422</v>
      </c>
      <c r="D228" s="15">
        <v>260</v>
      </c>
      <c r="E228" s="16" t="s">
        <v>1503</v>
      </c>
      <c r="F228" s="16" t="s">
        <v>82</v>
      </c>
      <c r="G228" s="16" t="s">
        <v>83</v>
      </c>
      <c r="H228" s="16" t="s">
        <v>1517</v>
      </c>
      <c r="I228" s="16" t="s">
        <v>1518</v>
      </c>
      <c r="J228" s="16" t="s">
        <v>1519</v>
      </c>
      <c r="K228" s="16" t="s">
        <v>1520</v>
      </c>
      <c r="L228" s="15" t="s">
        <v>59</v>
      </c>
      <c r="M228" s="15" t="s">
        <v>746</v>
      </c>
      <c r="N228" s="15" t="s">
        <v>455</v>
      </c>
      <c r="O228" s="15" t="s">
        <v>104</v>
      </c>
      <c r="P228" s="16" t="s">
        <v>1521</v>
      </c>
      <c r="Q228" s="16" t="s">
        <v>1522</v>
      </c>
      <c r="R228" s="15" t="s">
        <v>811</v>
      </c>
      <c r="S228" s="15" t="s">
        <v>66</v>
      </c>
      <c r="T228" s="15" t="s">
        <v>67</v>
      </c>
      <c r="U228" s="17">
        <v>43831</v>
      </c>
      <c r="V228" s="17">
        <v>44196</v>
      </c>
      <c r="W228" s="18">
        <v>9</v>
      </c>
      <c r="X228" s="15">
        <v>2015</v>
      </c>
      <c r="Y228" s="16" t="s">
        <v>1523</v>
      </c>
      <c r="Z228" s="21">
        <v>9.25</v>
      </c>
      <c r="AA228" s="21" t="s">
        <v>69</v>
      </c>
      <c r="AB228" s="21" t="s">
        <v>69</v>
      </c>
      <c r="AC228" s="42" t="s">
        <v>70</v>
      </c>
      <c r="AD228" s="42" t="s">
        <v>70</v>
      </c>
      <c r="AE228" s="42" t="s">
        <v>70</v>
      </c>
      <c r="AF228" s="43" t="s">
        <v>69</v>
      </c>
      <c r="AG228" s="15" t="s">
        <v>69</v>
      </c>
      <c r="AH228" s="15" t="s">
        <v>69</v>
      </c>
      <c r="AI228" s="16" t="s">
        <v>70</v>
      </c>
      <c r="AJ228" s="16" t="s">
        <v>70</v>
      </c>
      <c r="AK228" s="16" t="s">
        <v>70</v>
      </c>
      <c r="AL228" s="15" t="s">
        <v>69</v>
      </c>
      <c r="AM228" s="15" t="s">
        <v>69</v>
      </c>
      <c r="AN228" s="15" t="s">
        <v>69</v>
      </c>
      <c r="AO228" s="16" t="s">
        <v>70</v>
      </c>
      <c r="AP228" s="16" t="s">
        <v>70</v>
      </c>
      <c r="AQ228" s="16" t="s">
        <v>70</v>
      </c>
      <c r="AR228" s="15" t="s">
        <v>69</v>
      </c>
      <c r="AS228" s="15" t="s">
        <v>69</v>
      </c>
      <c r="AT228" s="15" t="s">
        <v>69</v>
      </c>
      <c r="AU228" s="16" t="s">
        <v>70</v>
      </c>
      <c r="AV228" s="16" t="s">
        <v>70</v>
      </c>
      <c r="AW228" s="16" t="s">
        <v>70</v>
      </c>
      <c r="AX228" s="15" t="s">
        <v>69</v>
      </c>
      <c r="AY228" s="18">
        <v>9.25</v>
      </c>
      <c r="AZ228" s="15" t="s">
        <v>69</v>
      </c>
      <c r="BA228" s="15" t="s">
        <v>69</v>
      </c>
      <c r="BB228" s="16" t="s">
        <v>71</v>
      </c>
      <c r="BC228" s="15" t="s">
        <v>69</v>
      </c>
      <c r="BD228" s="15" t="s">
        <v>69</v>
      </c>
    </row>
    <row r="229" spans="1:56" s="20" customFormat="1" ht="16.5" customHeight="1">
      <c r="A229" s="15">
        <v>2</v>
      </c>
      <c r="B229" s="16" t="s">
        <v>534</v>
      </c>
      <c r="C229" s="16" t="s">
        <v>422</v>
      </c>
      <c r="D229" s="15">
        <v>260</v>
      </c>
      <c r="E229" s="16" t="s">
        <v>1503</v>
      </c>
      <c r="F229" s="16" t="s">
        <v>91</v>
      </c>
      <c r="G229" s="16" t="s">
        <v>83</v>
      </c>
      <c r="H229" s="16" t="s">
        <v>1524</v>
      </c>
      <c r="I229" s="16" t="s">
        <v>1525</v>
      </c>
      <c r="J229" s="16" t="s">
        <v>1526</v>
      </c>
      <c r="K229" s="16" t="s">
        <v>1527</v>
      </c>
      <c r="L229" s="15" t="s">
        <v>59</v>
      </c>
      <c r="M229" s="15" t="s">
        <v>60</v>
      </c>
      <c r="N229" s="15" t="s">
        <v>61</v>
      </c>
      <c r="O229" s="15" t="s">
        <v>104</v>
      </c>
      <c r="P229" s="16" t="s">
        <v>1528</v>
      </c>
      <c r="Q229" s="16" t="s">
        <v>1529</v>
      </c>
      <c r="R229" s="15" t="s">
        <v>65</v>
      </c>
      <c r="S229" s="15" t="s">
        <v>176</v>
      </c>
      <c r="T229" s="15" t="s">
        <v>67</v>
      </c>
      <c r="U229" s="17">
        <v>43831</v>
      </c>
      <c r="V229" s="17">
        <v>44196</v>
      </c>
      <c r="W229" s="18">
        <v>113.74</v>
      </c>
      <c r="X229" s="15">
        <v>2019</v>
      </c>
      <c r="Y229" s="16" t="s">
        <v>1530</v>
      </c>
      <c r="Z229" s="21">
        <v>100</v>
      </c>
      <c r="AA229" s="21" t="s">
        <v>69</v>
      </c>
      <c r="AB229" s="21" t="s">
        <v>69</v>
      </c>
      <c r="AC229" s="42" t="s">
        <v>70</v>
      </c>
      <c r="AD229" s="42" t="s">
        <v>70</v>
      </c>
      <c r="AE229" s="42" t="s">
        <v>70</v>
      </c>
      <c r="AF229" s="43" t="s">
        <v>69</v>
      </c>
      <c r="AG229" s="15" t="s">
        <v>69</v>
      </c>
      <c r="AH229" s="15" t="s">
        <v>69</v>
      </c>
      <c r="AI229" s="16" t="s">
        <v>70</v>
      </c>
      <c r="AJ229" s="16" t="s">
        <v>70</v>
      </c>
      <c r="AK229" s="16" t="s">
        <v>70</v>
      </c>
      <c r="AL229" s="15" t="s">
        <v>69</v>
      </c>
      <c r="AM229" s="15" t="s">
        <v>69</v>
      </c>
      <c r="AN229" s="15" t="s">
        <v>69</v>
      </c>
      <c r="AO229" s="16" t="s">
        <v>70</v>
      </c>
      <c r="AP229" s="16" t="s">
        <v>70</v>
      </c>
      <c r="AQ229" s="16" t="s">
        <v>70</v>
      </c>
      <c r="AR229" s="15" t="s">
        <v>69</v>
      </c>
      <c r="AS229" s="15" t="s">
        <v>69</v>
      </c>
      <c r="AT229" s="15" t="s">
        <v>69</v>
      </c>
      <c r="AU229" s="16" t="s">
        <v>70</v>
      </c>
      <c r="AV229" s="16" t="s">
        <v>70</v>
      </c>
      <c r="AW229" s="16" t="s">
        <v>70</v>
      </c>
      <c r="AX229" s="15" t="s">
        <v>69</v>
      </c>
      <c r="AY229" s="18">
        <v>100</v>
      </c>
      <c r="AZ229" s="15" t="s">
        <v>69</v>
      </c>
      <c r="BA229" s="15" t="s">
        <v>69</v>
      </c>
      <c r="BB229" s="16" t="s">
        <v>71</v>
      </c>
      <c r="BC229" s="15" t="s">
        <v>69</v>
      </c>
      <c r="BD229" s="15" t="s">
        <v>69</v>
      </c>
    </row>
    <row r="230" spans="1:56" s="20" customFormat="1" ht="16.5" customHeight="1">
      <c r="A230" s="15">
        <v>2</v>
      </c>
      <c r="B230" s="16" t="s">
        <v>534</v>
      </c>
      <c r="C230" s="16" t="s">
        <v>422</v>
      </c>
      <c r="D230" s="15">
        <v>260</v>
      </c>
      <c r="E230" s="16" t="s">
        <v>1503</v>
      </c>
      <c r="F230" s="16" t="s">
        <v>204</v>
      </c>
      <c r="G230" s="16" t="s">
        <v>83</v>
      </c>
      <c r="H230" s="16" t="s">
        <v>1531</v>
      </c>
      <c r="I230" s="16" t="s">
        <v>1532</v>
      </c>
      <c r="J230" s="16" t="s">
        <v>1533</v>
      </c>
      <c r="K230" s="16" t="s">
        <v>1534</v>
      </c>
      <c r="L230" s="15" t="s">
        <v>59</v>
      </c>
      <c r="M230" s="15" t="s">
        <v>60</v>
      </c>
      <c r="N230" s="15" t="s">
        <v>61</v>
      </c>
      <c r="O230" s="15" t="s">
        <v>104</v>
      </c>
      <c r="P230" s="16" t="s">
        <v>1535</v>
      </c>
      <c r="Q230" s="16" t="s">
        <v>1536</v>
      </c>
      <c r="R230" s="15" t="s">
        <v>65</v>
      </c>
      <c r="S230" s="15" t="s">
        <v>176</v>
      </c>
      <c r="T230" s="15" t="s">
        <v>67</v>
      </c>
      <c r="U230" s="17">
        <v>43831</v>
      </c>
      <c r="V230" s="17">
        <v>44196</v>
      </c>
      <c r="W230" s="18">
        <v>100.37</v>
      </c>
      <c r="X230" s="15">
        <v>2019</v>
      </c>
      <c r="Y230" s="16" t="s">
        <v>1530</v>
      </c>
      <c r="Z230" s="21">
        <v>100</v>
      </c>
      <c r="AA230" s="21" t="s">
        <v>69</v>
      </c>
      <c r="AB230" s="21" t="s">
        <v>69</v>
      </c>
      <c r="AC230" s="42" t="s">
        <v>70</v>
      </c>
      <c r="AD230" s="42" t="s">
        <v>70</v>
      </c>
      <c r="AE230" s="42" t="s">
        <v>70</v>
      </c>
      <c r="AF230" s="43" t="s">
        <v>69</v>
      </c>
      <c r="AG230" s="15" t="s">
        <v>69</v>
      </c>
      <c r="AH230" s="15" t="s">
        <v>69</v>
      </c>
      <c r="AI230" s="16" t="s">
        <v>70</v>
      </c>
      <c r="AJ230" s="16" t="s">
        <v>70</v>
      </c>
      <c r="AK230" s="16" t="s">
        <v>70</v>
      </c>
      <c r="AL230" s="15" t="s">
        <v>69</v>
      </c>
      <c r="AM230" s="15" t="s">
        <v>69</v>
      </c>
      <c r="AN230" s="15" t="s">
        <v>69</v>
      </c>
      <c r="AO230" s="16" t="s">
        <v>70</v>
      </c>
      <c r="AP230" s="16" t="s">
        <v>70</v>
      </c>
      <c r="AQ230" s="16" t="s">
        <v>70</v>
      </c>
      <c r="AR230" s="15" t="s">
        <v>69</v>
      </c>
      <c r="AS230" s="15" t="s">
        <v>69</v>
      </c>
      <c r="AT230" s="15" t="s">
        <v>69</v>
      </c>
      <c r="AU230" s="16" t="s">
        <v>70</v>
      </c>
      <c r="AV230" s="16" t="s">
        <v>70</v>
      </c>
      <c r="AW230" s="16" t="s">
        <v>70</v>
      </c>
      <c r="AX230" s="15" t="s">
        <v>69</v>
      </c>
      <c r="AY230" s="18">
        <v>100</v>
      </c>
      <c r="AZ230" s="15" t="s">
        <v>69</v>
      </c>
      <c r="BA230" s="15" t="s">
        <v>69</v>
      </c>
      <c r="BB230" s="16" t="s">
        <v>71</v>
      </c>
      <c r="BC230" s="15" t="s">
        <v>69</v>
      </c>
      <c r="BD230" s="15" t="s">
        <v>69</v>
      </c>
    </row>
    <row r="231" spans="1:56" s="20" customFormat="1" ht="16.5" customHeight="1">
      <c r="A231" s="15">
        <v>2</v>
      </c>
      <c r="B231" s="16" t="s">
        <v>534</v>
      </c>
      <c r="C231" s="16" t="s">
        <v>422</v>
      </c>
      <c r="D231" s="15">
        <v>260</v>
      </c>
      <c r="E231" s="16" t="s">
        <v>1503</v>
      </c>
      <c r="F231" s="16" t="s">
        <v>98</v>
      </c>
      <c r="G231" s="16" t="s">
        <v>99</v>
      </c>
      <c r="H231" s="16" t="s">
        <v>1537</v>
      </c>
      <c r="I231" s="16" t="s">
        <v>1538</v>
      </c>
      <c r="J231" s="16" t="s">
        <v>1539</v>
      </c>
      <c r="K231" s="16" t="s">
        <v>1540</v>
      </c>
      <c r="L231" s="15" t="s">
        <v>59</v>
      </c>
      <c r="M231" s="15" t="s">
        <v>60</v>
      </c>
      <c r="N231" s="15" t="s">
        <v>61</v>
      </c>
      <c r="O231" s="15" t="s">
        <v>104</v>
      </c>
      <c r="P231" s="16" t="s">
        <v>1541</v>
      </c>
      <c r="Q231" s="16" t="s">
        <v>1542</v>
      </c>
      <c r="R231" s="15" t="s">
        <v>65</v>
      </c>
      <c r="S231" s="15" t="s">
        <v>176</v>
      </c>
      <c r="T231" s="15" t="s">
        <v>67</v>
      </c>
      <c r="U231" s="17">
        <v>43831</v>
      </c>
      <c r="V231" s="17">
        <v>44196</v>
      </c>
      <c r="W231" s="18">
        <v>100</v>
      </c>
      <c r="X231" s="15">
        <v>2018</v>
      </c>
      <c r="Y231" s="16" t="s">
        <v>1543</v>
      </c>
      <c r="Z231" s="21">
        <v>100</v>
      </c>
      <c r="AA231" s="21" t="s">
        <v>69</v>
      </c>
      <c r="AB231" s="21" t="s">
        <v>69</v>
      </c>
      <c r="AC231" s="42" t="s">
        <v>70</v>
      </c>
      <c r="AD231" s="42" t="s">
        <v>70</v>
      </c>
      <c r="AE231" s="42" t="s">
        <v>70</v>
      </c>
      <c r="AF231" s="43" t="s">
        <v>69</v>
      </c>
      <c r="AG231" s="15" t="s">
        <v>69</v>
      </c>
      <c r="AH231" s="15" t="s">
        <v>69</v>
      </c>
      <c r="AI231" s="16" t="s">
        <v>70</v>
      </c>
      <c r="AJ231" s="16" t="s">
        <v>70</v>
      </c>
      <c r="AK231" s="16" t="s">
        <v>70</v>
      </c>
      <c r="AL231" s="15" t="s">
        <v>69</v>
      </c>
      <c r="AM231" s="15" t="s">
        <v>69</v>
      </c>
      <c r="AN231" s="15" t="s">
        <v>69</v>
      </c>
      <c r="AO231" s="16" t="s">
        <v>70</v>
      </c>
      <c r="AP231" s="16" t="s">
        <v>70</v>
      </c>
      <c r="AQ231" s="16" t="s">
        <v>70</v>
      </c>
      <c r="AR231" s="15" t="s">
        <v>69</v>
      </c>
      <c r="AS231" s="15" t="s">
        <v>69</v>
      </c>
      <c r="AT231" s="15" t="s">
        <v>69</v>
      </c>
      <c r="AU231" s="16" t="s">
        <v>70</v>
      </c>
      <c r="AV231" s="16" t="s">
        <v>70</v>
      </c>
      <c r="AW231" s="16" t="s">
        <v>70</v>
      </c>
      <c r="AX231" s="15" t="s">
        <v>69</v>
      </c>
      <c r="AY231" s="18">
        <v>100</v>
      </c>
      <c r="AZ231" s="15" t="s">
        <v>69</v>
      </c>
      <c r="BA231" s="15" t="s">
        <v>69</v>
      </c>
      <c r="BB231" s="16" t="s">
        <v>71</v>
      </c>
      <c r="BC231" s="15" t="s">
        <v>69</v>
      </c>
      <c r="BD231" s="15" t="s">
        <v>69</v>
      </c>
    </row>
    <row r="232" spans="1:56" s="20" customFormat="1" ht="16.5" customHeight="1">
      <c r="A232" s="15">
        <v>2</v>
      </c>
      <c r="B232" s="16" t="s">
        <v>534</v>
      </c>
      <c r="C232" s="16" t="s">
        <v>422</v>
      </c>
      <c r="D232" s="15">
        <v>260</v>
      </c>
      <c r="E232" s="16" t="s">
        <v>1503</v>
      </c>
      <c r="F232" s="16" t="s">
        <v>107</v>
      </c>
      <c r="G232" s="16" t="s">
        <v>99</v>
      </c>
      <c r="H232" s="16" t="s">
        <v>1544</v>
      </c>
      <c r="I232" s="16" t="s">
        <v>1545</v>
      </c>
      <c r="J232" s="16" t="s">
        <v>1546</v>
      </c>
      <c r="K232" s="16" t="s">
        <v>1547</v>
      </c>
      <c r="L232" s="15" t="s">
        <v>161</v>
      </c>
      <c r="M232" s="15" t="s">
        <v>60</v>
      </c>
      <c r="N232" s="15" t="s">
        <v>61</v>
      </c>
      <c r="O232" s="15" t="s">
        <v>104</v>
      </c>
      <c r="P232" s="16" t="s">
        <v>1548</v>
      </c>
      <c r="Q232" s="16" t="s">
        <v>1549</v>
      </c>
      <c r="R232" s="15" t="s">
        <v>65</v>
      </c>
      <c r="S232" s="15" t="s">
        <v>184</v>
      </c>
      <c r="T232" s="15" t="s">
        <v>67</v>
      </c>
      <c r="U232" s="17">
        <v>43831</v>
      </c>
      <c r="V232" s="17">
        <v>44196</v>
      </c>
      <c r="W232" s="18">
        <v>100</v>
      </c>
      <c r="X232" s="15">
        <v>2016</v>
      </c>
      <c r="Y232" s="16" t="s">
        <v>1550</v>
      </c>
      <c r="Z232" s="23">
        <v>95.3</v>
      </c>
      <c r="AA232" s="23">
        <v>95.3</v>
      </c>
      <c r="AB232" s="23">
        <f>(1/1)*100</f>
        <v>100</v>
      </c>
      <c r="AC232" s="44">
        <v>4.931794333683115</v>
      </c>
      <c r="AD232" s="42" t="s">
        <v>164</v>
      </c>
      <c r="AE232" s="44">
        <v>104.93179433368311</v>
      </c>
      <c r="AF232" s="42" t="s">
        <v>1551</v>
      </c>
      <c r="AG232" s="18">
        <v>95.3</v>
      </c>
      <c r="AH232" s="18" t="s">
        <v>69</v>
      </c>
      <c r="AI232" s="18" t="s">
        <v>69</v>
      </c>
      <c r="AJ232" s="16" t="s">
        <v>71</v>
      </c>
      <c r="AK232" s="18" t="s">
        <v>69</v>
      </c>
      <c r="AL232" s="18" t="s">
        <v>69</v>
      </c>
      <c r="AM232" s="18">
        <v>95.3</v>
      </c>
      <c r="AN232" s="18" t="s">
        <v>69</v>
      </c>
      <c r="AO232" s="18" t="s">
        <v>69</v>
      </c>
      <c r="AP232" s="16" t="s">
        <v>71</v>
      </c>
      <c r="AQ232" s="18" t="s">
        <v>69</v>
      </c>
      <c r="AR232" s="18" t="s">
        <v>69</v>
      </c>
      <c r="AS232" s="18">
        <v>95.3</v>
      </c>
      <c r="AT232" s="15" t="s">
        <v>69</v>
      </c>
      <c r="AU232" s="15" t="s">
        <v>69</v>
      </c>
      <c r="AV232" s="16" t="s">
        <v>71</v>
      </c>
      <c r="AW232" s="15" t="s">
        <v>69</v>
      </c>
      <c r="AX232" s="15" t="s">
        <v>69</v>
      </c>
      <c r="AY232" s="18">
        <v>95.3</v>
      </c>
      <c r="AZ232" s="15" t="s">
        <v>69</v>
      </c>
      <c r="BA232" s="15" t="s">
        <v>69</v>
      </c>
      <c r="BB232" s="16" t="s">
        <v>71</v>
      </c>
      <c r="BC232" s="15" t="s">
        <v>69</v>
      </c>
      <c r="BD232" s="15" t="s">
        <v>69</v>
      </c>
    </row>
    <row r="233" spans="1:56" s="20" customFormat="1" ht="16.5" customHeight="1">
      <c r="A233" s="15">
        <v>2</v>
      </c>
      <c r="B233" s="16" t="s">
        <v>534</v>
      </c>
      <c r="C233" s="16" t="s">
        <v>422</v>
      </c>
      <c r="D233" s="15">
        <v>260</v>
      </c>
      <c r="E233" s="16" t="s">
        <v>1503</v>
      </c>
      <c r="F233" s="16" t="s">
        <v>114</v>
      </c>
      <c r="G233" s="16" t="s">
        <v>99</v>
      </c>
      <c r="H233" s="16" t="s">
        <v>1552</v>
      </c>
      <c r="I233" s="16" t="s">
        <v>1553</v>
      </c>
      <c r="J233" s="16" t="s">
        <v>1554</v>
      </c>
      <c r="K233" s="16" t="s">
        <v>1555</v>
      </c>
      <c r="L233" s="15" t="s">
        <v>59</v>
      </c>
      <c r="M233" s="15" t="s">
        <v>60</v>
      </c>
      <c r="N233" s="15" t="s">
        <v>61</v>
      </c>
      <c r="O233" s="15" t="s">
        <v>104</v>
      </c>
      <c r="P233" s="16" t="s">
        <v>1556</v>
      </c>
      <c r="Q233" s="16" t="s">
        <v>1557</v>
      </c>
      <c r="R233" s="15" t="s">
        <v>65</v>
      </c>
      <c r="S233" s="15" t="s">
        <v>176</v>
      </c>
      <c r="T233" s="15" t="s">
        <v>67</v>
      </c>
      <c r="U233" s="17">
        <v>43831</v>
      </c>
      <c r="V233" s="17">
        <v>44196</v>
      </c>
      <c r="W233" s="18">
        <v>100</v>
      </c>
      <c r="X233" s="15">
        <v>2018</v>
      </c>
      <c r="Y233" s="16" t="s">
        <v>1558</v>
      </c>
      <c r="Z233" s="21">
        <v>90</v>
      </c>
      <c r="AA233" s="21" t="s">
        <v>69</v>
      </c>
      <c r="AB233" s="21" t="s">
        <v>69</v>
      </c>
      <c r="AC233" s="42" t="s">
        <v>70</v>
      </c>
      <c r="AD233" s="42" t="s">
        <v>70</v>
      </c>
      <c r="AE233" s="42" t="s">
        <v>70</v>
      </c>
      <c r="AF233" s="43" t="s">
        <v>69</v>
      </c>
      <c r="AG233" s="15" t="s">
        <v>69</v>
      </c>
      <c r="AH233" s="15" t="s">
        <v>69</v>
      </c>
      <c r="AI233" s="16" t="s">
        <v>70</v>
      </c>
      <c r="AJ233" s="16" t="s">
        <v>70</v>
      </c>
      <c r="AK233" s="16" t="s">
        <v>70</v>
      </c>
      <c r="AL233" s="15" t="s">
        <v>69</v>
      </c>
      <c r="AM233" s="15" t="s">
        <v>69</v>
      </c>
      <c r="AN233" s="15" t="s">
        <v>69</v>
      </c>
      <c r="AO233" s="16" t="s">
        <v>70</v>
      </c>
      <c r="AP233" s="16" t="s">
        <v>70</v>
      </c>
      <c r="AQ233" s="16" t="s">
        <v>70</v>
      </c>
      <c r="AR233" s="15" t="s">
        <v>69</v>
      </c>
      <c r="AS233" s="15" t="s">
        <v>69</v>
      </c>
      <c r="AT233" s="15" t="s">
        <v>69</v>
      </c>
      <c r="AU233" s="16" t="s">
        <v>70</v>
      </c>
      <c r="AV233" s="16" t="s">
        <v>70</v>
      </c>
      <c r="AW233" s="16" t="s">
        <v>70</v>
      </c>
      <c r="AX233" s="15" t="s">
        <v>69</v>
      </c>
      <c r="AY233" s="18">
        <v>90</v>
      </c>
      <c r="AZ233" s="15" t="s">
        <v>69</v>
      </c>
      <c r="BA233" s="15" t="s">
        <v>69</v>
      </c>
      <c r="BB233" s="16" t="s">
        <v>71</v>
      </c>
      <c r="BC233" s="15" t="s">
        <v>69</v>
      </c>
      <c r="BD233" s="15" t="s">
        <v>69</v>
      </c>
    </row>
    <row r="234" spans="1:56" s="20" customFormat="1" ht="16.5" customHeight="1">
      <c r="A234" s="15">
        <v>2</v>
      </c>
      <c r="B234" s="16" t="s">
        <v>534</v>
      </c>
      <c r="C234" s="16" t="s">
        <v>422</v>
      </c>
      <c r="D234" s="15">
        <v>260</v>
      </c>
      <c r="E234" s="16" t="s">
        <v>1503</v>
      </c>
      <c r="F234" s="16" t="s">
        <v>121</v>
      </c>
      <c r="G234" s="16" t="s">
        <v>99</v>
      </c>
      <c r="H234" s="16" t="s">
        <v>1559</v>
      </c>
      <c r="I234" s="16" t="s">
        <v>1560</v>
      </c>
      <c r="J234" s="16" t="s">
        <v>1561</v>
      </c>
      <c r="K234" s="16" t="s">
        <v>1562</v>
      </c>
      <c r="L234" s="15" t="s">
        <v>161</v>
      </c>
      <c r="M234" s="15" t="s">
        <v>60</v>
      </c>
      <c r="N234" s="15" t="s">
        <v>61</v>
      </c>
      <c r="O234" s="15" t="s">
        <v>104</v>
      </c>
      <c r="P234" s="16" t="s">
        <v>1563</v>
      </c>
      <c r="Q234" s="16" t="s">
        <v>1557</v>
      </c>
      <c r="R234" s="15" t="s">
        <v>65</v>
      </c>
      <c r="S234" s="15" t="s">
        <v>176</v>
      </c>
      <c r="T234" s="15" t="s">
        <v>67</v>
      </c>
      <c r="U234" s="17">
        <v>43831</v>
      </c>
      <c r="V234" s="17">
        <v>44196</v>
      </c>
      <c r="W234" s="18">
        <v>200</v>
      </c>
      <c r="X234" s="15">
        <v>2016</v>
      </c>
      <c r="Y234" s="16" t="s">
        <v>1564</v>
      </c>
      <c r="Z234" s="23">
        <v>100</v>
      </c>
      <c r="AA234" s="23">
        <v>20</v>
      </c>
      <c r="AB234" s="23">
        <f>(7/10)*100</f>
        <v>70</v>
      </c>
      <c r="AC234" s="44">
        <v>250</v>
      </c>
      <c r="AD234" s="42" t="s">
        <v>193</v>
      </c>
      <c r="AE234" s="44">
        <v>70</v>
      </c>
      <c r="AF234" s="42" t="s">
        <v>1565</v>
      </c>
      <c r="AG234" s="18">
        <v>50</v>
      </c>
      <c r="AH234" s="18" t="s">
        <v>69</v>
      </c>
      <c r="AI234" s="18" t="s">
        <v>69</v>
      </c>
      <c r="AJ234" s="16" t="s">
        <v>71</v>
      </c>
      <c r="AK234" s="18" t="s">
        <v>69</v>
      </c>
      <c r="AL234" s="18" t="s">
        <v>69</v>
      </c>
      <c r="AM234" s="18">
        <v>70</v>
      </c>
      <c r="AN234" s="18" t="s">
        <v>69</v>
      </c>
      <c r="AO234" s="18" t="s">
        <v>69</v>
      </c>
      <c r="AP234" s="16" t="s">
        <v>71</v>
      </c>
      <c r="AQ234" s="18" t="s">
        <v>69</v>
      </c>
      <c r="AR234" s="18" t="s">
        <v>69</v>
      </c>
      <c r="AS234" s="18">
        <v>100</v>
      </c>
      <c r="AT234" s="15" t="s">
        <v>69</v>
      </c>
      <c r="AU234" s="15" t="s">
        <v>69</v>
      </c>
      <c r="AV234" s="16" t="s">
        <v>71</v>
      </c>
      <c r="AW234" s="15" t="s">
        <v>69</v>
      </c>
      <c r="AX234" s="15" t="s">
        <v>69</v>
      </c>
      <c r="AY234" s="18">
        <v>100</v>
      </c>
      <c r="AZ234" s="15" t="s">
        <v>69</v>
      </c>
      <c r="BA234" s="15" t="s">
        <v>69</v>
      </c>
      <c r="BB234" s="16" t="s">
        <v>71</v>
      </c>
      <c r="BC234" s="15" t="s">
        <v>69</v>
      </c>
      <c r="BD234" s="15" t="s">
        <v>69</v>
      </c>
    </row>
    <row r="235" spans="1:56" s="20" customFormat="1" ht="16.5" customHeight="1">
      <c r="A235" s="15">
        <v>2</v>
      </c>
      <c r="B235" s="16" t="s">
        <v>534</v>
      </c>
      <c r="C235" s="16" t="s">
        <v>422</v>
      </c>
      <c r="D235" s="15">
        <v>260</v>
      </c>
      <c r="E235" s="16" t="s">
        <v>1503</v>
      </c>
      <c r="F235" s="16" t="s">
        <v>128</v>
      </c>
      <c r="G235" s="16" t="s">
        <v>99</v>
      </c>
      <c r="H235" s="16" t="s">
        <v>1566</v>
      </c>
      <c r="I235" s="16" t="s">
        <v>1567</v>
      </c>
      <c r="J235" s="16" t="s">
        <v>1568</v>
      </c>
      <c r="K235" s="16" t="s">
        <v>1569</v>
      </c>
      <c r="L235" s="15" t="s">
        <v>59</v>
      </c>
      <c r="M235" s="15" t="s">
        <v>60</v>
      </c>
      <c r="N235" s="15" t="s">
        <v>61</v>
      </c>
      <c r="O235" s="15" t="s">
        <v>104</v>
      </c>
      <c r="P235" s="16" t="s">
        <v>1570</v>
      </c>
      <c r="Q235" s="16" t="s">
        <v>1571</v>
      </c>
      <c r="R235" s="15" t="s">
        <v>65</v>
      </c>
      <c r="S235" s="15" t="s">
        <v>176</v>
      </c>
      <c r="T235" s="15" t="s">
        <v>67</v>
      </c>
      <c r="U235" s="17">
        <v>43831</v>
      </c>
      <c r="V235" s="17">
        <v>44196</v>
      </c>
      <c r="W235" s="18">
        <v>100</v>
      </c>
      <c r="X235" s="15">
        <v>2015</v>
      </c>
      <c r="Y235" s="16" t="s">
        <v>1572</v>
      </c>
      <c r="Z235" s="21">
        <v>100</v>
      </c>
      <c r="AA235" s="21" t="s">
        <v>69</v>
      </c>
      <c r="AB235" s="21" t="s">
        <v>69</v>
      </c>
      <c r="AC235" s="42" t="s">
        <v>70</v>
      </c>
      <c r="AD235" s="42" t="s">
        <v>70</v>
      </c>
      <c r="AE235" s="42" t="s">
        <v>70</v>
      </c>
      <c r="AF235" s="43" t="s">
        <v>69</v>
      </c>
      <c r="AG235" s="15" t="s">
        <v>69</v>
      </c>
      <c r="AH235" s="15" t="s">
        <v>69</v>
      </c>
      <c r="AI235" s="16" t="s">
        <v>70</v>
      </c>
      <c r="AJ235" s="16" t="s">
        <v>70</v>
      </c>
      <c r="AK235" s="16" t="s">
        <v>70</v>
      </c>
      <c r="AL235" s="15" t="s">
        <v>69</v>
      </c>
      <c r="AM235" s="15" t="s">
        <v>69</v>
      </c>
      <c r="AN235" s="15" t="s">
        <v>69</v>
      </c>
      <c r="AO235" s="16" t="s">
        <v>70</v>
      </c>
      <c r="AP235" s="16" t="s">
        <v>70</v>
      </c>
      <c r="AQ235" s="16" t="s">
        <v>70</v>
      </c>
      <c r="AR235" s="15" t="s">
        <v>69</v>
      </c>
      <c r="AS235" s="15" t="s">
        <v>69</v>
      </c>
      <c r="AT235" s="15" t="s">
        <v>69</v>
      </c>
      <c r="AU235" s="16" t="s">
        <v>70</v>
      </c>
      <c r="AV235" s="16" t="s">
        <v>70</v>
      </c>
      <c r="AW235" s="16" t="s">
        <v>70</v>
      </c>
      <c r="AX235" s="15" t="s">
        <v>69</v>
      </c>
      <c r="AY235" s="18">
        <v>100</v>
      </c>
      <c r="AZ235" s="15" t="s">
        <v>69</v>
      </c>
      <c r="BA235" s="15" t="s">
        <v>69</v>
      </c>
      <c r="BB235" s="16" t="s">
        <v>71</v>
      </c>
      <c r="BC235" s="15" t="s">
        <v>69</v>
      </c>
      <c r="BD235" s="15" t="s">
        <v>69</v>
      </c>
    </row>
    <row r="236" spans="1:56" s="20" customFormat="1" ht="16.5" customHeight="1">
      <c r="A236" s="15">
        <v>2</v>
      </c>
      <c r="B236" s="16" t="s">
        <v>534</v>
      </c>
      <c r="C236" s="16" t="s">
        <v>422</v>
      </c>
      <c r="D236" s="15">
        <v>260</v>
      </c>
      <c r="E236" s="16" t="s">
        <v>1503</v>
      </c>
      <c r="F236" s="16" t="s">
        <v>135</v>
      </c>
      <c r="G236" s="16" t="s">
        <v>99</v>
      </c>
      <c r="H236" s="16" t="s">
        <v>1573</v>
      </c>
      <c r="I236" s="16" t="s">
        <v>1574</v>
      </c>
      <c r="J236" s="16" t="s">
        <v>1575</v>
      </c>
      <c r="K236" s="16" t="s">
        <v>1576</v>
      </c>
      <c r="L236" s="15" t="s">
        <v>161</v>
      </c>
      <c r="M236" s="15" t="s">
        <v>60</v>
      </c>
      <c r="N236" s="15" t="s">
        <v>61</v>
      </c>
      <c r="O236" s="15" t="s">
        <v>104</v>
      </c>
      <c r="P236" s="16" t="s">
        <v>1577</v>
      </c>
      <c r="Q236" s="16" t="s">
        <v>1578</v>
      </c>
      <c r="R236" s="15" t="s">
        <v>65</v>
      </c>
      <c r="S236" s="15" t="s">
        <v>176</v>
      </c>
      <c r="T236" s="15" t="s">
        <v>67</v>
      </c>
      <c r="U236" s="17">
        <v>43831</v>
      </c>
      <c r="V236" s="17">
        <v>44196</v>
      </c>
      <c r="W236" s="18">
        <v>100</v>
      </c>
      <c r="X236" s="15">
        <v>2016</v>
      </c>
      <c r="Y236" s="16" t="s">
        <v>1579</v>
      </c>
      <c r="Z236" s="23">
        <v>100</v>
      </c>
      <c r="AA236" s="23">
        <v>6.67</v>
      </c>
      <c r="AB236" s="23">
        <f>(((0.667*0.1)+(0*0.1)+(0*0.2)*(0*0.6))*100)</f>
        <v>6.670000000000001</v>
      </c>
      <c r="AC236" s="44">
        <v>2.220446049250313E-14</v>
      </c>
      <c r="AD236" s="42" t="s">
        <v>164</v>
      </c>
      <c r="AE236" s="44">
        <v>6.670000000000001</v>
      </c>
      <c r="AF236" s="42" t="s">
        <v>1580</v>
      </c>
      <c r="AG236" s="18">
        <v>15</v>
      </c>
      <c r="AH236" s="18" t="s">
        <v>69</v>
      </c>
      <c r="AI236" s="18" t="s">
        <v>69</v>
      </c>
      <c r="AJ236" s="16" t="s">
        <v>71</v>
      </c>
      <c r="AK236" s="18" t="s">
        <v>69</v>
      </c>
      <c r="AL236" s="18" t="s">
        <v>69</v>
      </c>
      <c r="AM236" s="18">
        <v>32</v>
      </c>
      <c r="AN236" s="18" t="s">
        <v>69</v>
      </c>
      <c r="AO236" s="18" t="s">
        <v>69</v>
      </c>
      <c r="AP236" s="16" t="s">
        <v>71</v>
      </c>
      <c r="AQ236" s="18" t="s">
        <v>69</v>
      </c>
      <c r="AR236" s="18" t="s">
        <v>69</v>
      </c>
      <c r="AS236" s="18">
        <v>100</v>
      </c>
      <c r="AT236" s="15" t="s">
        <v>69</v>
      </c>
      <c r="AU236" s="15" t="s">
        <v>69</v>
      </c>
      <c r="AV236" s="16" t="s">
        <v>71</v>
      </c>
      <c r="AW236" s="15" t="s">
        <v>69</v>
      </c>
      <c r="AX236" s="15" t="s">
        <v>69</v>
      </c>
      <c r="AY236" s="18">
        <v>100</v>
      </c>
      <c r="AZ236" s="15" t="s">
        <v>69</v>
      </c>
      <c r="BA236" s="15" t="s">
        <v>69</v>
      </c>
      <c r="BB236" s="16" t="s">
        <v>71</v>
      </c>
      <c r="BC236" s="15" t="s">
        <v>69</v>
      </c>
      <c r="BD236" s="15" t="s">
        <v>69</v>
      </c>
    </row>
    <row r="237" spans="1:56" s="20" customFormat="1" ht="16.5" customHeight="1">
      <c r="A237" s="15">
        <v>2</v>
      </c>
      <c r="B237" s="16" t="s">
        <v>534</v>
      </c>
      <c r="C237" s="16" t="s">
        <v>422</v>
      </c>
      <c r="D237" s="15">
        <v>260</v>
      </c>
      <c r="E237" s="16" t="s">
        <v>1503</v>
      </c>
      <c r="F237" s="16" t="s">
        <v>142</v>
      </c>
      <c r="G237" s="16" t="s">
        <v>99</v>
      </c>
      <c r="H237" s="16" t="s">
        <v>1581</v>
      </c>
      <c r="I237" s="16" t="s">
        <v>1582</v>
      </c>
      <c r="J237" s="16" t="s">
        <v>1583</v>
      </c>
      <c r="K237" s="16" t="s">
        <v>1584</v>
      </c>
      <c r="L237" s="15" t="s">
        <v>59</v>
      </c>
      <c r="M237" s="15" t="s">
        <v>60</v>
      </c>
      <c r="N237" s="15" t="s">
        <v>61</v>
      </c>
      <c r="O237" s="15" t="s">
        <v>104</v>
      </c>
      <c r="P237" s="16" t="s">
        <v>1585</v>
      </c>
      <c r="Q237" s="16" t="s">
        <v>1586</v>
      </c>
      <c r="R237" s="15" t="s">
        <v>65</v>
      </c>
      <c r="S237" s="15" t="s">
        <v>176</v>
      </c>
      <c r="T237" s="15" t="s">
        <v>67</v>
      </c>
      <c r="U237" s="17">
        <v>43831</v>
      </c>
      <c r="V237" s="17">
        <v>44196</v>
      </c>
      <c r="W237" s="18">
        <v>100</v>
      </c>
      <c r="X237" s="15">
        <v>2017</v>
      </c>
      <c r="Y237" s="16" t="s">
        <v>1587</v>
      </c>
      <c r="Z237" s="21">
        <v>100</v>
      </c>
      <c r="AA237" s="21" t="s">
        <v>69</v>
      </c>
      <c r="AB237" s="21" t="s">
        <v>69</v>
      </c>
      <c r="AC237" s="42" t="s">
        <v>70</v>
      </c>
      <c r="AD237" s="42" t="s">
        <v>70</v>
      </c>
      <c r="AE237" s="42" t="s">
        <v>70</v>
      </c>
      <c r="AF237" s="43" t="s">
        <v>69</v>
      </c>
      <c r="AG237" s="15" t="s">
        <v>69</v>
      </c>
      <c r="AH237" s="15" t="s">
        <v>69</v>
      </c>
      <c r="AI237" s="16" t="s">
        <v>70</v>
      </c>
      <c r="AJ237" s="16" t="s">
        <v>70</v>
      </c>
      <c r="AK237" s="16" t="s">
        <v>70</v>
      </c>
      <c r="AL237" s="15" t="s">
        <v>69</v>
      </c>
      <c r="AM237" s="15" t="s">
        <v>69</v>
      </c>
      <c r="AN237" s="15" t="s">
        <v>69</v>
      </c>
      <c r="AO237" s="16" t="s">
        <v>70</v>
      </c>
      <c r="AP237" s="16" t="s">
        <v>70</v>
      </c>
      <c r="AQ237" s="16" t="s">
        <v>70</v>
      </c>
      <c r="AR237" s="15" t="s">
        <v>69</v>
      </c>
      <c r="AS237" s="15" t="s">
        <v>69</v>
      </c>
      <c r="AT237" s="15" t="s">
        <v>69</v>
      </c>
      <c r="AU237" s="16" t="s">
        <v>70</v>
      </c>
      <c r="AV237" s="16" t="s">
        <v>70</v>
      </c>
      <c r="AW237" s="16" t="s">
        <v>70</v>
      </c>
      <c r="AX237" s="15" t="s">
        <v>69</v>
      </c>
      <c r="AY237" s="18">
        <v>100</v>
      </c>
      <c r="AZ237" s="15" t="s">
        <v>69</v>
      </c>
      <c r="BA237" s="15" t="s">
        <v>69</v>
      </c>
      <c r="BB237" s="16" t="s">
        <v>71</v>
      </c>
      <c r="BC237" s="15" t="s">
        <v>69</v>
      </c>
      <c r="BD237" s="15" t="s">
        <v>69</v>
      </c>
    </row>
    <row r="238" spans="1:56" s="20" customFormat="1" ht="16.5" customHeight="1">
      <c r="A238" s="15">
        <v>2</v>
      </c>
      <c r="B238" s="16" t="s">
        <v>534</v>
      </c>
      <c r="C238" s="16" t="s">
        <v>422</v>
      </c>
      <c r="D238" s="15">
        <v>260</v>
      </c>
      <c r="E238" s="16" t="s">
        <v>1503</v>
      </c>
      <c r="F238" s="16" t="s">
        <v>149</v>
      </c>
      <c r="G238" s="16" t="s">
        <v>99</v>
      </c>
      <c r="H238" s="16" t="s">
        <v>1588</v>
      </c>
      <c r="I238" s="16" t="s">
        <v>1589</v>
      </c>
      <c r="J238" s="16" t="s">
        <v>1590</v>
      </c>
      <c r="K238" s="16" t="s">
        <v>1591</v>
      </c>
      <c r="L238" s="15" t="s">
        <v>161</v>
      </c>
      <c r="M238" s="15" t="s">
        <v>60</v>
      </c>
      <c r="N238" s="15" t="s">
        <v>61</v>
      </c>
      <c r="O238" s="15" t="s">
        <v>104</v>
      </c>
      <c r="P238" s="16" t="s">
        <v>1592</v>
      </c>
      <c r="Q238" s="16" t="s">
        <v>1593</v>
      </c>
      <c r="R238" s="15" t="s">
        <v>65</v>
      </c>
      <c r="S238" s="15" t="s">
        <v>184</v>
      </c>
      <c r="T238" s="15" t="s">
        <v>67</v>
      </c>
      <c r="U238" s="17">
        <v>43831</v>
      </c>
      <c r="V238" s="17">
        <v>44196</v>
      </c>
      <c r="W238" s="18">
        <v>100</v>
      </c>
      <c r="X238" s="15">
        <v>2019</v>
      </c>
      <c r="Y238" s="16" t="s">
        <v>1594</v>
      </c>
      <c r="Z238" s="23">
        <v>100</v>
      </c>
      <c r="AA238" s="23">
        <v>95.3</v>
      </c>
      <c r="AB238" s="23">
        <f>0</f>
        <v>0</v>
      </c>
      <c r="AC238" s="44">
        <v>-100</v>
      </c>
      <c r="AD238" s="42" t="s">
        <v>193</v>
      </c>
      <c r="AE238" s="44">
        <v>0</v>
      </c>
      <c r="AF238" s="42" t="s">
        <v>1595</v>
      </c>
      <c r="AG238" s="18">
        <v>95.3</v>
      </c>
      <c r="AH238" s="18" t="s">
        <v>69</v>
      </c>
      <c r="AI238" s="18" t="s">
        <v>69</v>
      </c>
      <c r="AJ238" s="16" t="s">
        <v>71</v>
      </c>
      <c r="AK238" s="18" t="s">
        <v>69</v>
      </c>
      <c r="AL238" s="18" t="s">
        <v>69</v>
      </c>
      <c r="AM238" s="18">
        <v>95.3</v>
      </c>
      <c r="AN238" s="18" t="s">
        <v>69</v>
      </c>
      <c r="AO238" s="18" t="s">
        <v>69</v>
      </c>
      <c r="AP238" s="16" t="s">
        <v>71</v>
      </c>
      <c r="AQ238" s="18" t="s">
        <v>69</v>
      </c>
      <c r="AR238" s="18" t="s">
        <v>69</v>
      </c>
      <c r="AS238" s="18">
        <v>95.3</v>
      </c>
      <c r="AT238" s="15" t="s">
        <v>69</v>
      </c>
      <c r="AU238" s="15" t="s">
        <v>69</v>
      </c>
      <c r="AV238" s="16" t="s">
        <v>71</v>
      </c>
      <c r="AW238" s="15" t="s">
        <v>69</v>
      </c>
      <c r="AX238" s="15" t="s">
        <v>69</v>
      </c>
      <c r="AY238" s="18">
        <v>100</v>
      </c>
      <c r="AZ238" s="15" t="s">
        <v>69</v>
      </c>
      <c r="BA238" s="15" t="s">
        <v>69</v>
      </c>
      <c r="BB238" s="16" t="s">
        <v>71</v>
      </c>
      <c r="BC238" s="15" t="s">
        <v>69</v>
      </c>
      <c r="BD238" s="15" t="s">
        <v>69</v>
      </c>
    </row>
    <row r="239" spans="1:56" s="20" customFormat="1" ht="16.5" customHeight="1">
      <c r="A239" s="15">
        <v>2</v>
      </c>
      <c r="B239" s="16" t="s">
        <v>534</v>
      </c>
      <c r="C239" s="16" t="s">
        <v>422</v>
      </c>
      <c r="D239" s="15">
        <v>260</v>
      </c>
      <c r="E239" s="16" t="s">
        <v>1503</v>
      </c>
      <c r="F239" s="16" t="s">
        <v>156</v>
      </c>
      <c r="G239" s="16" t="s">
        <v>99</v>
      </c>
      <c r="H239" s="16" t="s">
        <v>1596</v>
      </c>
      <c r="I239" s="16" t="s">
        <v>1597</v>
      </c>
      <c r="J239" s="16" t="s">
        <v>1598</v>
      </c>
      <c r="K239" s="16" t="s">
        <v>1599</v>
      </c>
      <c r="L239" s="15" t="s">
        <v>59</v>
      </c>
      <c r="M239" s="15" t="s">
        <v>60</v>
      </c>
      <c r="N239" s="15" t="s">
        <v>61</v>
      </c>
      <c r="O239" s="15" t="s">
        <v>104</v>
      </c>
      <c r="P239" s="16" t="s">
        <v>1600</v>
      </c>
      <c r="Q239" s="16" t="s">
        <v>1601</v>
      </c>
      <c r="R239" s="15" t="s">
        <v>65</v>
      </c>
      <c r="S239" s="15" t="s">
        <v>176</v>
      </c>
      <c r="T239" s="15" t="s">
        <v>67</v>
      </c>
      <c r="U239" s="17">
        <v>43831</v>
      </c>
      <c r="V239" s="17">
        <v>44196</v>
      </c>
      <c r="W239" s="18">
        <v>102.78</v>
      </c>
      <c r="X239" s="15">
        <v>2019</v>
      </c>
      <c r="Y239" s="16" t="s">
        <v>1594</v>
      </c>
      <c r="Z239" s="21">
        <v>100</v>
      </c>
      <c r="AA239" s="21" t="s">
        <v>69</v>
      </c>
      <c r="AB239" s="21" t="s">
        <v>69</v>
      </c>
      <c r="AC239" s="42" t="s">
        <v>70</v>
      </c>
      <c r="AD239" s="42" t="s">
        <v>70</v>
      </c>
      <c r="AE239" s="42" t="s">
        <v>70</v>
      </c>
      <c r="AF239" s="43" t="s">
        <v>69</v>
      </c>
      <c r="AG239" s="15" t="s">
        <v>69</v>
      </c>
      <c r="AH239" s="15" t="s">
        <v>69</v>
      </c>
      <c r="AI239" s="16" t="s">
        <v>70</v>
      </c>
      <c r="AJ239" s="16" t="s">
        <v>70</v>
      </c>
      <c r="AK239" s="16" t="s">
        <v>70</v>
      </c>
      <c r="AL239" s="15" t="s">
        <v>69</v>
      </c>
      <c r="AM239" s="15" t="s">
        <v>69</v>
      </c>
      <c r="AN239" s="15" t="s">
        <v>69</v>
      </c>
      <c r="AO239" s="16" t="s">
        <v>70</v>
      </c>
      <c r="AP239" s="16" t="s">
        <v>70</v>
      </c>
      <c r="AQ239" s="16" t="s">
        <v>70</v>
      </c>
      <c r="AR239" s="15" t="s">
        <v>69</v>
      </c>
      <c r="AS239" s="15" t="s">
        <v>69</v>
      </c>
      <c r="AT239" s="15" t="s">
        <v>69</v>
      </c>
      <c r="AU239" s="16" t="s">
        <v>70</v>
      </c>
      <c r="AV239" s="16" t="s">
        <v>70</v>
      </c>
      <c r="AW239" s="16" t="s">
        <v>70</v>
      </c>
      <c r="AX239" s="15" t="s">
        <v>69</v>
      </c>
      <c r="AY239" s="18">
        <v>100</v>
      </c>
      <c r="AZ239" s="15" t="s">
        <v>69</v>
      </c>
      <c r="BA239" s="15" t="s">
        <v>69</v>
      </c>
      <c r="BB239" s="16" t="s">
        <v>71</v>
      </c>
      <c r="BC239" s="15" t="s">
        <v>69</v>
      </c>
      <c r="BD239" s="15" t="s">
        <v>69</v>
      </c>
    </row>
    <row r="240" spans="1:56" s="20" customFormat="1" ht="16.5" customHeight="1">
      <c r="A240" s="15">
        <v>2</v>
      </c>
      <c r="B240" s="16" t="s">
        <v>534</v>
      </c>
      <c r="C240" s="16" t="s">
        <v>422</v>
      </c>
      <c r="D240" s="15">
        <v>260</v>
      </c>
      <c r="E240" s="16" t="s">
        <v>1503</v>
      </c>
      <c r="F240" s="16" t="s">
        <v>340</v>
      </c>
      <c r="G240" s="16" t="s">
        <v>99</v>
      </c>
      <c r="H240" s="16" t="s">
        <v>1602</v>
      </c>
      <c r="I240" s="16" t="s">
        <v>1603</v>
      </c>
      <c r="J240" s="16" t="s">
        <v>1604</v>
      </c>
      <c r="K240" s="16" t="s">
        <v>1605</v>
      </c>
      <c r="L240" s="15" t="s">
        <v>59</v>
      </c>
      <c r="M240" s="15" t="s">
        <v>60</v>
      </c>
      <c r="N240" s="15" t="s">
        <v>61</v>
      </c>
      <c r="O240" s="15" t="s">
        <v>104</v>
      </c>
      <c r="P240" s="16" t="s">
        <v>1606</v>
      </c>
      <c r="Q240" s="16" t="s">
        <v>1607</v>
      </c>
      <c r="R240" s="15" t="s">
        <v>65</v>
      </c>
      <c r="S240" s="15" t="s">
        <v>176</v>
      </c>
      <c r="T240" s="15" t="s">
        <v>67</v>
      </c>
      <c r="U240" s="17">
        <v>43862</v>
      </c>
      <c r="V240" s="17">
        <v>44196</v>
      </c>
      <c r="W240" s="18">
        <v>100</v>
      </c>
      <c r="X240" s="15">
        <v>2016</v>
      </c>
      <c r="Y240" s="16" t="s">
        <v>1608</v>
      </c>
      <c r="Z240" s="21">
        <v>100</v>
      </c>
      <c r="AA240" s="21" t="s">
        <v>69</v>
      </c>
      <c r="AB240" s="21" t="s">
        <v>69</v>
      </c>
      <c r="AC240" s="42" t="s">
        <v>70</v>
      </c>
      <c r="AD240" s="42" t="s">
        <v>70</v>
      </c>
      <c r="AE240" s="42" t="s">
        <v>70</v>
      </c>
      <c r="AF240" s="43" t="s">
        <v>69</v>
      </c>
      <c r="AG240" s="15" t="s">
        <v>69</v>
      </c>
      <c r="AH240" s="15" t="s">
        <v>69</v>
      </c>
      <c r="AI240" s="16" t="s">
        <v>70</v>
      </c>
      <c r="AJ240" s="16" t="s">
        <v>70</v>
      </c>
      <c r="AK240" s="16" t="s">
        <v>70</v>
      </c>
      <c r="AL240" s="15" t="s">
        <v>69</v>
      </c>
      <c r="AM240" s="15" t="s">
        <v>69</v>
      </c>
      <c r="AN240" s="15" t="s">
        <v>69</v>
      </c>
      <c r="AO240" s="16" t="s">
        <v>70</v>
      </c>
      <c r="AP240" s="16" t="s">
        <v>70</v>
      </c>
      <c r="AQ240" s="16" t="s">
        <v>70</v>
      </c>
      <c r="AR240" s="15" t="s">
        <v>69</v>
      </c>
      <c r="AS240" s="15" t="s">
        <v>69</v>
      </c>
      <c r="AT240" s="15" t="s">
        <v>69</v>
      </c>
      <c r="AU240" s="16" t="s">
        <v>70</v>
      </c>
      <c r="AV240" s="16" t="s">
        <v>70</v>
      </c>
      <c r="AW240" s="16" t="s">
        <v>70</v>
      </c>
      <c r="AX240" s="15" t="s">
        <v>69</v>
      </c>
      <c r="AY240" s="18">
        <v>100</v>
      </c>
      <c r="AZ240" s="15" t="s">
        <v>69</v>
      </c>
      <c r="BA240" s="15" t="s">
        <v>69</v>
      </c>
      <c r="BB240" s="16" t="s">
        <v>71</v>
      </c>
      <c r="BC240" s="15" t="s">
        <v>69</v>
      </c>
      <c r="BD240" s="15" t="s">
        <v>69</v>
      </c>
    </row>
    <row r="241" spans="1:56" s="20" customFormat="1" ht="16.5" customHeight="1">
      <c r="A241" s="15">
        <v>1</v>
      </c>
      <c r="B241" s="16" t="s">
        <v>260</v>
      </c>
      <c r="C241" s="16" t="s">
        <v>261</v>
      </c>
      <c r="D241" s="15">
        <v>350</v>
      </c>
      <c r="E241" s="16" t="s">
        <v>1609</v>
      </c>
      <c r="F241" s="16" t="s">
        <v>53</v>
      </c>
      <c r="G241" s="16" t="s">
        <v>54</v>
      </c>
      <c r="H241" s="16" t="s">
        <v>1610</v>
      </c>
      <c r="I241" s="16" t="s">
        <v>264</v>
      </c>
      <c r="J241" s="16" t="s">
        <v>265</v>
      </c>
      <c r="K241" s="16" t="s">
        <v>266</v>
      </c>
      <c r="L241" s="15" t="s">
        <v>59</v>
      </c>
      <c r="M241" s="15" t="s">
        <v>173</v>
      </c>
      <c r="N241" s="15" t="s">
        <v>61</v>
      </c>
      <c r="O241" s="15" t="s">
        <v>62</v>
      </c>
      <c r="P241" s="16" t="s">
        <v>267</v>
      </c>
      <c r="Q241" s="16" t="s">
        <v>268</v>
      </c>
      <c r="R241" s="15" t="s">
        <v>65</v>
      </c>
      <c r="S241" s="15" t="s">
        <v>184</v>
      </c>
      <c r="T241" s="15" t="s">
        <v>67</v>
      </c>
      <c r="U241" s="17">
        <v>43837</v>
      </c>
      <c r="V241" s="17">
        <v>44188</v>
      </c>
      <c r="W241" s="18">
        <v>82.04</v>
      </c>
      <c r="X241" s="15">
        <v>2018</v>
      </c>
      <c r="Y241" s="16" t="s">
        <v>269</v>
      </c>
      <c r="Z241" s="21">
        <v>63</v>
      </c>
      <c r="AA241" s="21" t="s">
        <v>69</v>
      </c>
      <c r="AB241" s="21" t="s">
        <v>69</v>
      </c>
      <c r="AC241" s="42" t="s">
        <v>70</v>
      </c>
      <c r="AD241" s="42" t="s">
        <v>70</v>
      </c>
      <c r="AE241" s="42" t="s">
        <v>70</v>
      </c>
      <c r="AF241" s="43" t="s">
        <v>69</v>
      </c>
      <c r="AG241" s="15" t="s">
        <v>69</v>
      </c>
      <c r="AH241" s="15" t="s">
        <v>69</v>
      </c>
      <c r="AI241" s="16" t="s">
        <v>70</v>
      </c>
      <c r="AJ241" s="16" t="s">
        <v>70</v>
      </c>
      <c r="AK241" s="16" t="s">
        <v>70</v>
      </c>
      <c r="AL241" s="15" t="s">
        <v>69</v>
      </c>
      <c r="AM241" s="15" t="s">
        <v>69</v>
      </c>
      <c r="AN241" s="15" t="s">
        <v>69</v>
      </c>
      <c r="AO241" s="16" t="s">
        <v>70</v>
      </c>
      <c r="AP241" s="16" t="s">
        <v>70</v>
      </c>
      <c r="AQ241" s="16" t="s">
        <v>70</v>
      </c>
      <c r="AR241" s="15" t="s">
        <v>69</v>
      </c>
      <c r="AS241" s="15" t="s">
        <v>69</v>
      </c>
      <c r="AT241" s="15" t="s">
        <v>69</v>
      </c>
      <c r="AU241" s="16" t="s">
        <v>70</v>
      </c>
      <c r="AV241" s="16" t="s">
        <v>70</v>
      </c>
      <c r="AW241" s="16" t="s">
        <v>70</v>
      </c>
      <c r="AX241" s="15" t="s">
        <v>69</v>
      </c>
      <c r="AY241" s="18">
        <v>63</v>
      </c>
      <c r="AZ241" s="15" t="s">
        <v>69</v>
      </c>
      <c r="BA241" s="15" t="s">
        <v>69</v>
      </c>
      <c r="BB241" s="16" t="s">
        <v>71</v>
      </c>
      <c r="BC241" s="15" t="s">
        <v>69</v>
      </c>
      <c r="BD241" s="15" t="s">
        <v>69</v>
      </c>
    </row>
    <row r="242" spans="1:56" s="20" customFormat="1" ht="16.5" customHeight="1">
      <c r="A242" s="15">
        <v>1</v>
      </c>
      <c r="B242" s="16" t="s">
        <v>260</v>
      </c>
      <c r="C242" s="16" t="s">
        <v>261</v>
      </c>
      <c r="D242" s="15">
        <v>350</v>
      </c>
      <c r="E242" s="16" t="s">
        <v>1609</v>
      </c>
      <c r="F242" s="16" t="s">
        <v>72</v>
      </c>
      <c r="G242" s="16" t="s">
        <v>73</v>
      </c>
      <c r="H242" s="16" t="s">
        <v>1611</v>
      </c>
      <c r="I242" s="16" t="s">
        <v>1612</v>
      </c>
      <c r="J242" s="16" t="s">
        <v>1613</v>
      </c>
      <c r="K242" s="16" t="s">
        <v>273</v>
      </c>
      <c r="L242" s="15" t="s">
        <v>59</v>
      </c>
      <c r="M242" s="15" t="s">
        <v>173</v>
      </c>
      <c r="N242" s="15" t="s">
        <v>61</v>
      </c>
      <c r="O242" s="15" t="s">
        <v>62</v>
      </c>
      <c r="P242" s="16" t="s">
        <v>1614</v>
      </c>
      <c r="Q242" s="16" t="s">
        <v>1615</v>
      </c>
      <c r="R242" s="15" t="s">
        <v>65</v>
      </c>
      <c r="S242" s="15" t="s">
        <v>184</v>
      </c>
      <c r="T242" s="15" t="s">
        <v>67</v>
      </c>
      <c r="U242" s="17">
        <v>43837</v>
      </c>
      <c r="V242" s="17">
        <v>44180</v>
      </c>
      <c r="W242" s="18">
        <v>61.79</v>
      </c>
      <c r="X242" s="15">
        <v>2017</v>
      </c>
      <c r="Y242" s="16" t="s">
        <v>299</v>
      </c>
      <c r="Z242" s="21">
        <v>80</v>
      </c>
      <c r="AA242" s="21" t="s">
        <v>69</v>
      </c>
      <c r="AB242" s="21" t="s">
        <v>69</v>
      </c>
      <c r="AC242" s="42" t="s">
        <v>70</v>
      </c>
      <c r="AD242" s="42" t="s">
        <v>70</v>
      </c>
      <c r="AE242" s="42" t="s">
        <v>70</v>
      </c>
      <c r="AF242" s="43" t="s">
        <v>69</v>
      </c>
      <c r="AG242" s="15" t="s">
        <v>69</v>
      </c>
      <c r="AH242" s="15" t="s">
        <v>69</v>
      </c>
      <c r="AI242" s="16" t="s">
        <v>70</v>
      </c>
      <c r="AJ242" s="16" t="s">
        <v>70</v>
      </c>
      <c r="AK242" s="16" t="s">
        <v>70</v>
      </c>
      <c r="AL242" s="15" t="s">
        <v>69</v>
      </c>
      <c r="AM242" s="15" t="s">
        <v>69</v>
      </c>
      <c r="AN242" s="15" t="s">
        <v>69</v>
      </c>
      <c r="AO242" s="16" t="s">
        <v>70</v>
      </c>
      <c r="AP242" s="16" t="s">
        <v>70</v>
      </c>
      <c r="AQ242" s="16" t="s">
        <v>70</v>
      </c>
      <c r="AR242" s="15" t="s">
        <v>69</v>
      </c>
      <c r="AS242" s="15" t="s">
        <v>69</v>
      </c>
      <c r="AT242" s="15" t="s">
        <v>69</v>
      </c>
      <c r="AU242" s="16" t="s">
        <v>70</v>
      </c>
      <c r="AV242" s="16" t="s">
        <v>70</v>
      </c>
      <c r="AW242" s="16" t="s">
        <v>70</v>
      </c>
      <c r="AX242" s="15" t="s">
        <v>69</v>
      </c>
      <c r="AY242" s="18">
        <v>80</v>
      </c>
      <c r="AZ242" s="15" t="s">
        <v>69</v>
      </c>
      <c r="BA242" s="15" t="s">
        <v>69</v>
      </c>
      <c r="BB242" s="16" t="s">
        <v>71</v>
      </c>
      <c r="BC242" s="15" t="s">
        <v>69</v>
      </c>
      <c r="BD242" s="15" t="s">
        <v>69</v>
      </c>
    </row>
    <row r="243" spans="1:56" s="20" customFormat="1" ht="16.5" customHeight="1">
      <c r="A243" s="15">
        <v>1</v>
      </c>
      <c r="B243" s="16" t="s">
        <v>260</v>
      </c>
      <c r="C243" s="16" t="s">
        <v>261</v>
      </c>
      <c r="D243" s="15">
        <v>350</v>
      </c>
      <c r="E243" s="16" t="s">
        <v>1609</v>
      </c>
      <c r="F243" s="16" t="s">
        <v>82</v>
      </c>
      <c r="G243" s="16" t="s">
        <v>83</v>
      </c>
      <c r="H243" s="16" t="s">
        <v>1616</v>
      </c>
      <c r="I243" s="16" t="s">
        <v>1617</v>
      </c>
      <c r="J243" s="16" t="s">
        <v>1618</v>
      </c>
      <c r="K243" s="16" t="s">
        <v>1619</v>
      </c>
      <c r="L243" s="15" t="s">
        <v>59</v>
      </c>
      <c r="M243" s="15" t="s">
        <v>281</v>
      </c>
      <c r="N243" s="15" t="s">
        <v>61</v>
      </c>
      <c r="O243" s="15" t="s">
        <v>62</v>
      </c>
      <c r="P243" s="16" t="s">
        <v>1620</v>
      </c>
      <c r="Q243" s="16" t="s">
        <v>283</v>
      </c>
      <c r="R243" s="15" t="s">
        <v>65</v>
      </c>
      <c r="S243" s="15" t="s">
        <v>184</v>
      </c>
      <c r="T243" s="15" t="s">
        <v>67</v>
      </c>
      <c r="U243" s="17">
        <v>43837</v>
      </c>
      <c r="V243" s="17">
        <v>44180</v>
      </c>
      <c r="W243" s="15" t="s">
        <v>80</v>
      </c>
      <c r="X243" s="15">
        <v>2019</v>
      </c>
      <c r="Y243" s="16" t="s">
        <v>362</v>
      </c>
      <c r="Z243" s="21">
        <v>87</v>
      </c>
      <c r="AA243" s="21" t="s">
        <v>69</v>
      </c>
      <c r="AB243" s="21" t="s">
        <v>69</v>
      </c>
      <c r="AC243" s="42" t="s">
        <v>70</v>
      </c>
      <c r="AD243" s="42" t="s">
        <v>70</v>
      </c>
      <c r="AE243" s="42" t="s">
        <v>70</v>
      </c>
      <c r="AF243" s="43" t="s">
        <v>69</v>
      </c>
      <c r="AG243" s="15" t="s">
        <v>69</v>
      </c>
      <c r="AH243" s="15" t="s">
        <v>69</v>
      </c>
      <c r="AI243" s="16" t="s">
        <v>70</v>
      </c>
      <c r="AJ243" s="16" t="s">
        <v>70</v>
      </c>
      <c r="AK243" s="16" t="s">
        <v>70</v>
      </c>
      <c r="AL243" s="15" t="s">
        <v>69</v>
      </c>
      <c r="AM243" s="15" t="s">
        <v>69</v>
      </c>
      <c r="AN243" s="15" t="s">
        <v>69</v>
      </c>
      <c r="AO243" s="16" t="s">
        <v>70</v>
      </c>
      <c r="AP243" s="16" t="s">
        <v>70</v>
      </c>
      <c r="AQ243" s="16" t="s">
        <v>70</v>
      </c>
      <c r="AR243" s="15" t="s">
        <v>69</v>
      </c>
      <c r="AS243" s="15" t="s">
        <v>69</v>
      </c>
      <c r="AT243" s="15" t="s">
        <v>69</v>
      </c>
      <c r="AU243" s="16" t="s">
        <v>70</v>
      </c>
      <c r="AV243" s="16" t="s">
        <v>70</v>
      </c>
      <c r="AW243" s="16" t="s">
        <v>70</v>
      </c>
      <c r="AX243" s="15" t="s">
        <v>69</v>
      </c>
      <c r="AY243" s="18">
        <v>87</v>
      </c>
      <c r="AZ243" s="15" t="s">
        <v>69</v>
      </c>
      <c r="BA243" s="15" t="s">
        <v>69</v>
      </c>
      <c r="BB243" s="16" t="s">
        <v>71</v>
      </c>
      <c r="BC243" s="15" t="s">
        <v>69</v>
      </c>
      <c r="BD243" s="15" t="s">
        <v>69</v>
      </c>
    </row>
    <row r="244" spans="1:56" s="20" customFormat="1" ht="16.5" customHeight="1">
      <c r="A244" s="15">
        <v>1</v>
      </c>
      <c r="B244" s="16" t="s">
        <v>260</v>
      </c>
      <c r="C244" s="16" t="s">
        <v>261</v>
      </c>
      <c r="D244" s="15">
        <v>350</v>
      </c>
      <c r="E244" s="16" t="s">
        <v>1609</v>
      </c>
      <c r="F244" s="16" t="s">
        <v>82</v>
      </c>
      <c r="G244" s="16" t="s">
        <v>83</v>
      </c>
      <c r="H244" s="16" t="s">
        <v>1616</v>
      </c>
      <c r="I244" s="16" t="s">
        <v>1621</v>
      </c>
      <c r="J244" s="16" t="s">
        <v>364</v>
      </c>
      <c r="K244" s="16" t="s">
        <v>1622</v>
      </c>
      <c r="L244" s="15" t="s">
        <v>59</v>
      </c>
      <c r="M244" s="15" t="s">
        <v>281</v>
      </c>
      <c r="N244" s="15" t="s">
        <v>61</v>
      </c>
      <c r="O244" s="15" t="s">
        <v>62</v>
      </c>
      <c r="P244" s="16" t="s">
        <v>1623</v>
      </c>
      <c r="Q244" s="16" t="s">
        <v>1624</v>
      </c>
      <c r="R244" s="15" t="s">
        <v>65</v>
      </c>
      <c r="S244" s="15" t="s">
        <v>184</v>
      </c>
      <c r="T244" s="15" t="s">
        <v>67</v>
      </c>
      <c r="U244" s="17">
        <v>43837</v>
      </c>
      <c r="V244" s="17">
        <v>44180</v>
      </c>
      <c r="W244" s="18">
        <v>76.2103137254902</v>
      </c>
      <c r="X244" s="15">
        <v>2018</v>
      </c>
      <c r="Y244" s="16" t="s">
        <v>276</v>
      </c>
      <c r="Z244" s="21">
        <v>87</v>
      </c>
      <c r="AA244" s="21" t="s">
        <v>69</v>
      </c>
      <c r="AB244" s="21" t="s">
        <v>69</v>
      </c>
      <c r="AC244" s="42" t="s">
        <v>70</v>
      </c>
      <c r="AD244" s="42" t="s">
        <v>70</v>
      </c>
      <c r="AE244" s="42" t="s">
        <v>70</v>
      </c>
      <c r="AF244" s="43" t="s">
        <v>69</v>
      </c>
      <c r="AG244" s="15" t="s">
        <v>69</v>
      </c>
      <c r="AH244" s="15" t="s">
        <v>69</v>
      </c>
      <c r="AI244" s="16" t="s">
        <v>70</v>
      </c>
      <c r="AJ244" s="16" t="s">
        <v>70</v>
      </c>
      <c r="AK244" s="16" t="s">
        <v>70</v>
      </c>
      <c r="AL244" s="15" t="s">
        <v>69</v>
      </c>
      <c r="AM244" s="15" t="s">
        <v>69</v>
      </c>
      <c r="AN244" s="15" t="s">
        <v>69</v>
      </c>
      <c r="AO244" s="16" t="s">
        <v>70</v>
      </c>
      <c r="AP244" s="16" t="s">
        <v>70</v>
      </c>
      <c r="AQ244" s="16" t="s">
        <v>70</v>
      </c>
      <c r="AR244" s="15" t="s">
        <v>69</v>
      </c>
      <c r="AS244" s="15" t="s">
        <v>69</v>
      </c>
      <c r="AT244" s="15" t="s">
        <v>69</v>
      </c>
      <c r="AU244" s="16" t="s">
        <v>70</v>
      </c>
      <c r="AV244" s="16" t="s">
        <v>70</v>
      </c>
      <c r="AW244" s="16" t="s">
        <v>70</v>
      </c>
      <c r="AX244" s="15" t="s">
        <v>69</v>
      </c>
      <c r="AY244" s="18">
        <v>87</v>
      </c>
      <c r="AZ244" s="15" t="s">
        <v>69</v>
      </c>
      <c r="BA244" s="15" t="s">
        <v>69</v>
      </c>
      <c r="BB244" s="16" t="s">
        <v>71</v>
      </c>
      <c r="BC244" s="15" t="s">
        <v>69</v>
      </c>
      <c r="BD244" s="15" t="s">
        <v>69</v>
      </c>
    </row>
    <row r="245" spans="1:56" s="20" customFormat="1" ht="16.5" customHeight="1">
      <c r="A245" s="15">
        <v>1</v>
      </c>
      <c r="B245" s="16" t="s">
        <v>260</v>
      </c>
      <c r="C245" s="16" t="s">
        <v>261</v>
      </c>
      <c r="D245" s="15">
        <v>350</v>
      </c>
      <c r="E245" s="16" t="s">
        <v>1609</v>
      </c>
      <c r="F245" s="16" t="s">
        <v>91</v>
      </c>
      <c r="G245" s="16" t="s">
        <v>83</v>
      </c>
      <c r="H245" s="16" t="s">
        <v>1625</v>
      </c>
      <c r="I245" s="16" t="s">
        <v>1626</v>
      </c>
      <c r="J245" s="16" t="s">
        <v>1627</v>
      </c>
      <c r="K245" s="16" t="s">
        <v>1628</v>
      </c>
      <c r="L245" s="15" t="s">
        <v>88</v>
      </c>
      <c r="M245" s="15" t="s">
        <v>60</v>
      </c>
      <c r="N245" s="15" t="s">
        <v>61</v>
      </c>
      <c r="O245" s="15" t="s">
        <v>104</v>
      </c>
      <c r="P245" s="16" t="s">
        <v>1629</v>
      </c>
      <c r="Q245" s="16" t="s">
        <v>1630</v>
      </c>
      <c r="R245" s="15" t="s">
        <v>65</v>
      </c>
      <c r="S245" s="15" t="s">
        <v>184</v>
      </c>
      <c r="T245" s="15" t="s">
        <v>67</v>
      </c>
      <c r="U245" s="17">
        <v>43837</v>
      </c>
      <c r="V245" s="17">
        <v>44180</v>
      </c>
      <c r="W245" s="18">
        <v>96.41</v>
      </c>
      <c r="X245" s="15">
        <v>2017</v>
      </c>
      <c r="Y245" s="16" t="s">
        <v>299</v>
      </c>
      <c r="Z245" s="21">
        <v>100</v>
      </c>
      <c r="AA245" s="21" t="s">
        <v>69</v>
      </c>
      <c r="AB245" s="21" t="s">
        <v>69</v>
      </c>
      <c r="AC245" s="42" t="s">
        <v>70</v>
      </c>
      <c r="AD245" s="42" t="s">
        <v>70</v>
      </c>
      <c r="AE245" s="42" t="s">
        <v>70</v>
      </c>
      <c r="AF245" s="43" t="s">
        <v>69</v>
      </c>
      <c r="AG245" s="18">
        <v>100</v>
      </c>
      <c r="AH245" s="18" t="s">
        <v>69</v>
      </c>
      <c r="AI245" s="18" t="s">
        <v>69</v>
      </c>
      <c r="AJ245" s="16" t="s">
        <v>71</v>
      </c>
      <c r="AK245" s="18" t="s">
        <v>69</v>
      </c>
      <c r="AL245" s="18" t="s">
        <v>69</v>
      </c>
      <c r="AM245" s="15" t="s">
        <v>69</v>
      </c>
      <c r="AN245" s="15" t="s">
        <v>69</v>
      </c>
      <c r="AO245" s="16" t="s">
        <v>70</v>
      </c>
      <c r="AP245" s="16" t="s">
        <v>70</v>
      </c>
      <c r="AQ245" s="16" t="s">
        <v>70</v>
      </c>
      <c r="AR245" s="15" t="s">
        <v>69</v>
      </c>
      <c r="AS245" s="18">
        <v>100</v>
      </c>
      <c r="AT245" s="15" t="s">
        <v>69</v>
      </c>
      <c r="AU245" s="15" t="s">
        <v>69</v>
      </c>
      <c r="AV245" s="16" t="s">
        <v>71</v>
      </c>
      <c r="AW245" s="15" t="s">
        <v>69</v>
      </c>
      <c r="AX245" s="15" t="s">
        <v>69</v>
      </c>
      <c r="AY245" s="18">
        <v>100</v>
      </c>
      <c r="AZ245" s="15" t="s">
        <v>69</v>
      </c>
      <c r="BA245" s="15" t="s">
        <v>69</v>
      </c>
      <c r="BB245" s="16" t="s">
        <v>71</v>
      </c>
      <c r="BC245" s="15" t="s">
        <v>69</v>
      </c>
      <c r="BD245" s="15" t="s">
        <v>69</v>
      </c>
    </row>
    <row r="246" spans="1:56" s="20" customFormat="1" ht="16.5" customHeight="1">
      <c r="A246" s="15">
        <v>1</v>
      </c>
      <c r="B246" s="16" t="s">
        <v>260</v>
      </c>
      <c r="C246" s="16" t="s">
        <v>261</v>
      </c>
      <c r="D246" s="15">
        <v>350</v>
      </c>
      <c r="E246" s="16" t="s">
        <v>1609</v>
      </c>
      <c r="F246" s="16" t="s">
        <v>98</v>
      </c>
      <c r="G246" s="16" t="s">
        <v>99</v>
      </c>
      <c r="H246" s="16" t="s">
        <v>1631</v>
      </c>
      <c r="I246" s="16" t="s">
        <v>294</v>
      </c>
      <c r="J246" s="16" t="s">
        <v>295</v>
      </c>
      <c r="K246" s="16" t="s">
        <v>296</v>
      </c>
      <c r="L246" s="15" t="s">
        <v>59</v>
      </c>
      <c r="M246" s="15" t="s">
        <v>60</v>
      </c>
      <c r="N246" s="15" t="s">
        <v>61</v>
      </c>
      <c r="O246" s="15" t="s">
        <v>104</v>
      </c>
      <c r="P246" s="16" t="s">
        <v>1632</v>
      </c>
      <c r="Q246" s="16" t="s">
        <v>298</v>
      </c>
      <c r="R246" s="15" t="s">
        <v>65</v>
      </c>
      <c r="S246" s="15" t="s">
        <v>184</v>
      </c>
      <c r="T246" s="15" t="s">
        <v>67</v>
      </c>
      <c r="U246" s="17">
        <v>43837</v>
      </c>
      <c r="V246" s="17">
        <v>44180</v>
      </c>
      <c r="W246" s="18">
        <v>100</v>
      </c>
      <c r="X246" s="15">
        <v>2017</v>
      </c>
      <c r="Y246" s="16" t="s">
        <v>299</v>
      </c>
      <c r="Z246" s="21">
        <v>100</v>
      </c>
      <c r="AA246" s="21" t="s">
        <v>69</v>
      </c>
      <c r="AB246" s="21" t="s">
        <v>69</v>
      </c>
      <c r="AC246" s="42" t="s">
        <v>70</v>
      </c>
      <c r="AD246" s="42" t="s">
        <v>70</v>
      </c>
      <c r="AE246" s="42" t="s">
        <v>70</v>
      </c>
      <c r="AF246" s="43" t="s">
        <v>69</v>
      </c>
      <c r="AG246" s="15" t="s">
        <v>69</v>
      </c>
      <c r="AH246" s="15" t="s">
        <v>69</v>
      </c>
      <c r="AI246" s="16" t="s">
        <v>70</v>
      </c>
      <c r="AJ246" s="16" t="s">
        <v>70</v>
      </c>
      <c r="AK246" s="16" t="s">
        <v>70</v>
      </c>
      <c r="AL246" s="15" t="s">
        <v>69</v>
      </c>
      <c r="AM246" s="15" t="s">
        <v>69</v>
      </c>
      <c r="AN246" s="15" t="s">
        <v>69</v>
      </c>
      <c r="AO246" s="16" t="s">
        <v>70</v>
      </c>
      <c r="AP246" s="16" t="s">
        <v>70</v>
      </c>
      <c r="AQ246" s="16" t="s">
        <v>70</v>
      </c>
      <c r="AR246" s="15" t="s">
        <v>69</v>
      </c>
      <c r="AS246" s="15" t="s">
        <v>69</v>
      </c>
      <c r="AT246" s="15" t="s">
        <v>69</v>
      </c>
      <c r="AU246" s="16" t="s">
        <v>70</v>
      </c>
      <c r="AV246" s="16" t="s">
        <v>70</v>
      </c>
      <c r="AW246" s="16" t="s">
        <v>70</v>
      </c>
      <c r="AX246" s="15" t="s">
        <v>69</v>
      </c>
      <c r="AY246" s="18">
        <v>100</v>
      </c>
      <c r="AZ246" s="15" t="s">
        <v>69</v>
      </c>
      <c r="BA246" s="15" t="s">
        <v>69</v>
      </c>
      <c r="BB246" s="16" t="s">
        <v>71</v>
      </c>
      <c r="BC246" s="15" t="s">
        <v>69</v>
      </c>
      <c r="BD246" s="15" t="s">
        <v>69</v>
      </c>
    </row>
    <row r="247" spans="1:56" s="20" customFormat="1" ht="16.5" customHeight="1">
      <c r="A247" s="15">
        <v>1</v>
      </c>
      <c r="B247" s="16" t="s">
        <v>260</v>
      </c>
      <c r="C247" s="16" t="s">
        <v>261</v>
      </c>
      <c r="D247" s="15">
        <v>350</v>
      </c>
      <c r="E247" s="16" t="s">
        <v>1609</v>
      </c>
      <c r="F247" s="16" t="s">
        <v>107</v>
      </c>
      <c r="G247" s="16" t="s">
        <v>99</v>
      </c>
      <c r="H247" s="16" t="s">
        <v>1633</v>
      </c>
      <c r="I247" s="16" t="s">
        <v>1634</v>
      </c>
      <c r="J247" s="16" t="s">
        <v>302</v>
      </c>
      <c r="K247" s="16" t="s">
        <v>1635</v>
      </c>
      <c r="L247" s="15" t="s">
        <v>59</v>
      </c>
      <c r="M247" s="15" t="s">
        <v>60</v>
      </c>
      <c r="N247" s="15" t="s">
        <v>61</v>
      </c>
      <c r="O247" s="15" t="s">
        <v>104</v>
      </c>
      <c r="P247" s="16" t="s">
        <v>1636</v>
      </c>
      <c r="Q247" s="16" t="s">
        <v>305</v>
      </c>
      <c r="R247" s="15" t="s">
        <v>65</v>
      </c>
      <c r="S247" s="15" t="s">
        <v>184</v>
      </c>
      <c r="T247" s="15" t="s">
        <v>67</v>
      </c>
      <c r="U247" s="17">
        <v>43837</v>
      </c>
      <c r="V247" s="17">
        <v>44180</v>
      </c>
      <c r="W247" s="18">
        <v>76.21</v>
      </c>
      <c r="X247" s="15">
        <v>2018</v>
      </c>
      <c r="Y247" s="16" t="s">
        <v>276</v>
      </c>
      <c r="Z247" s="21">
        <v>87</v>
      </c>
      <c r="AA247" s="21" t="s">
        <v>69</v>
      </c>
      <c r="AB247" s="21" t="s">
        <v>69</v>
      </c>
      <c r="AC247" s="42" t="s">
        <v>70</v>
      </c>
      <c r="AD247" s="42" t="s">
        <v>70</v>
      </c>
      <c r="AE247" s="42" t="s">
        <v>70</v>
      </c>
      <c r="AF247" s="43" t="s">
        <v>69</v>
      </c>
      <c r="AG247" s="15" t="s">
        <v>69</v>
      </c>
      <c r="AH247" s="15" t="s">
        <v>69</v>
      </c>
      <c r="AI247" s="16" t="s">
        <v>70</v>
      </c>
      <c r="AJ247" s="16" t="s">
        <v>70</v>
      </c>
      <c r="AK247" s="16" t="s">
        <v>70</v>
      </c>
      <c r="AL247" s="15" t="s">
        <v>69</v>
      </c>
      <c r="AM247" s="15" t="s">
        <v>69</v>
      </c>
      <c r="AN247" s="15" t="s">
        <v>69</v>
      </c>
      <c r="AO247" s="16" t="s">
        <v>70</v>
      </c>
      <c r="AP247" s="16" t="s">
        <v>70</v>
      </c>
      <c r="AQ247" s="16" t="s">
        <v>70</v>
      </c>
      <c r="AR247" s="15" t="s">
        <v>69</v>
      </c>
      <c r="AS247" s="15" t="s">
        <v>69</v>
      </c>
      <c r="AT247" s="15" t="s">
        <v>69</v>
      </c>
      <c r="AU247" s="16" t="s">
        <v>70</v>
      </c>
      <c r="AV247" s="16" t="s">
        <v>70</v>
      </c>
      <c r="AW247" s="16" t="s">
        <v>70</v>
      </c>
      <c r="AX247" s="15" t="s">
        <v>69</v>
      </c>
      <c r="AY247" s="18">
        <v>87</v>
      </c>
      <c r="AZ247" s="15" t="s">
        <v>69</v>
      </c>
      <c r="BA247" s="15" t="s">
        <v>69</v>
      </c>
      <c r="BB247" s="16" t="s">
        <v>71</v>
      </c>
      <c r="BC247" s="15" t="s">
        <v>69</v>
      </c>
      <c r="BD247" s="15" t="s">
        <v>69</v>
      </c>
    </row>
    <row r="248" spans="1:56" s="20" customFormat="1" ht="16.5" customHeight="1">
      <c r="A248" s="15">
        <v>1</v>
      </c>
      <c r="B248" s="16" t="s">
        <v>260</v>
      </c>
      <c r="C248" s="16" t="s">
        <v>261</v>
      </c>
      <c r="D248" s="15">
        <v>350</v>
      </c>
      <c r="E248" s="16" t="s">
        <v>1609</v>
      </c>
      <c r="F248" s="16" t="s">
        <v>114</v>
      </c>
      <c r="G248" s="16" t="s">
        <v>99</v>
      </c>
      <c r="H248" s="16" t="s">
        <v>306</v>
      </c>
      <c r="I248" s="16" t="s">
        <v>307</v>
      </c>
      <c r="J248" s="16" t="s">
        <v>1637</v>
      </c>
      <c r="K248" s="16" t="s">
        <v>1638</v>
      </c>
      <c r="L248" s="15" t="s">
        <v>161</v>
      </c>
      <c r="M248" s="15" t="s">
        <v>60</v>
      </c>
      <c r="N248" s="15" t="s">
        <v>61</v>
      </c>
      <c r="O248" s="15" t="s">
        <v>104</v>
      </c>
      <c r="P248" s="16" t="s">
        <v>1639</v>
      </c>
      <c r="Q248" s="16" t="s">
        <v>311</v>
      </c>
      <c r="R248" s="15" t="s">
        <v>65</v>
      </c>
      <c r="S248" s="15" t="s">
        <v>184</v>
      </c>
      <c r="T248" s="15" t="s">
        <v>67</v>
      </c>
      <c r="U248" s="17">
        <v>43837</v>
      </c>
      <c r="V248" s="17">
        <v>44180</v>
      </c>
      <c r="W248" s="18">
        <v>100</v>
      </c>
      <c r="X248" s="15">
        <v>2018</v>
      </c>
      <c r="Y248" s="16" t="s">
        <v>276</v>
      </c>
      <c r="Z248" s="21">
        <v>100</v>
      </c>
      <c r="AA248" s="21">
        <v>100</v>
      </c>
      <c r="AB248" s="21" t="s">
        <v>232</v>
      </c>
      <c r="AC248" s="42" t="s">
        <v>232</v>
      </c>
      <c r="AD248" s="42" t="s">
        <v>232</v>
      </c>
      <c r="AE248" s="42" t="s">
        <v>232</v>
      </c>
      <c r="AF248" s="42" t="s">
        <v>1640</v>
      </c>
      <c r="AG248" s="18">
        <v>100</v>
      </c>
      <c r="AH248" s="18" t="s">
        <v>69</v>
      </c>
      <c r="AI248" s="18" t="s">
        <v>69</v>
      </c>
      <c r="AJ248" s="16" t="s">
        <v>71</v>
      </c>
      <c r="AK248" s="18" t="s">
        <v>69</v>
      </c>
      <c r="AL248" s="18" t="s">
        <v>69</v>
      </c>
      <c r="AM248" s="18">
        <v>100</v>
      </c>
      <c r="AN248" s="18" t="s">
        <v>69</v>
      </c>
      <c r="AO248" s="18" t="s">
        <v>69</v>
      </c>
      <c r="AP248" s="16" t="s">
        <v>71</v>
      </c>
      <c r="AQ248" s="18" t="s">
        <v>69</v>
      </c>
      <c r="AR248" s="18" t="s">
        <v>69</v>
      </c>
      <c r="AS248" s="18">
        <v>100</v>
      </c>
      <c r="AT248" s="15" t="s">
        <v>69</v>
      </c>
      <c r="AU248" s="15" t="s">
        <v>69</v>
      </c>
      <c r="AV248" s="16" t="s">
        <v>71</v>
      </c>
      <c r="AW248" s="15" t="s">
        <v>69</v>
      </c>
      <c r="AX248" s="15" t="s">
        <v>69</v>
      </c>
      <c r="AY248" s="18">
        <v>100</v>
      </c>
      <c r="AZ248" s="15" t="s">
        <v>69</v>
      </c>
      <c r="BA248" s="15" t="s">
        <v>69</v>
      </c>
      <c r="BB248" s="16" t="s">
        <v>71</v>
      </c>
      <c r="BC248" s="15" t="s">
        <v>69</v>
      </c>
      <c r="BD248" s="15" t="s">
        <v>69</v>
      </c>
    </row>
    <row r="249" spans="1:56" s="20" customFormat="1" ht="16.5" customHeight="1">
      <c r="A249" s="15">
        <v>1</v>
      </c>
      <c r="B249" s="16" t="s">
        <v>260</v>
      </c>
      <c r="C249" s="16" t="s">
        <v>261</v>
      </c>
      <c r="D249" s="15">
        <v>350</v>
      </c>
      <c r="E249" s="16" t="s">
        <v>1609</v>
      </c>
      <c r="F249" s="16" t="s">
        <v>121</v>
      </c>
      <c r="G249" s="16" t="s">
        <v>99</v>
      </c>
      <c r="H249" s="16" t="s">
        <v>313</v>
      </c>
      <c r="I249" s="16" t="s">
        <v>389</v>
      </c>
      <c r="J249" s="16" t="s">
        <v>390</v>
      </c>
      <c r="K249" s="16" t="s">
        <v>316</v>
      </c>
      <c r="L249" s="15" t="s">
        <v>161</v>
      </c>
      <c r="M249" s="15" t="s">
        <v>60</v>
      </c>
      <c r="N249" s="15" t="s">
        <v>61</v>
      </c>
      <c r="O249" s="15" t="s">
        <v>104</v>
      </c>
      <c r="P249" s="16" t="s">
        <v>1641</v>
      </c>
      <c r="Q249" s="16" t="s">
        <v>311</v>
      </c>
      <c r="R249" s="15" t="s">
        <v>65</v>
      </c>
      <c r="S249" s="15" t="s">
        <v>184</v>
      </c>
      <c r="T249" s="15" t="s">
        <v>67</v>
      </c>
      <c r="U249" s="17">
        <v>43837</v>
      </c>
      <c r="V249" s="17">
        <v>44180</v>
      </c>
      <c r="W249" s="18">
        <v>100</v>
      </c>
      <c r="X249" s="15">
        <v>2018</v>
      </c>
      <c r="Y249" s="16" t="s">
        <v>276</v>
      </c>
      <c r="Z249" s="23">
        <v>100</v>
      </c>
      <c r="AA249" s="23">
        <v>100</v>
      </c>
      <c r="AB249" s="23">
        <f>(69/69)*100</f>
        <v>100</v>
      </c>
      <c r="AC249" s="44">
        <v>0</v>
      </c>
      <c r="AD249" s="42" t="s">
        <v>164</v>
      </c>
      <c r="AE249" s="44">
        <v>100</v>
      </c>
      <c r="AF249" s="42" t="s">
        <v>1642</v>
      </c>
      <c r="AG249" s="18">
        <v>100</v>
      </c>
      <c r="AH249" s="18" t="s">
        <v>69</v>
      </c>
      <c r="AI249" s="18" t="s">
        <v>69</v>
      </c>
      <c r="AJ249" s="16" t="s">
        <v>71</v>
      </c>
      <c r="AK249" s="18" t="s">
        <v>69</v>
      </c>
      <c r="AL249" s="18" t="s">
        <v>69</v>
      </c>
      <c r="AM249" s="18">
        <v>100</v>
      </c>
      <c r="AN249" s="18" t="s">
        <v>69</v>
      </c>
      <c r="AO249" s="18" t="s">
        <v>69</v>
      </c>
      <c r="AP249" s="16" t="s">
        <v>71</v>
      </c>
      <c r="AQ249" s="18" t="s">
        <v>69</v>
      </c>
      <c r="AR249" s="18" t="s">
        <v>69</v>
      </c>
      <c r="AS249" s="18">
        <v>100</v>
      </c>
      <c r="AT249" s="15" t="s">
        <v>69</v>
      </c>
      <c r="AU249" s="15" t="s">
        <v>69</v>
      </c>
      <c r="AV249" s="16" t="s">
        <v>71</v>
      </c>
      <c r="AW249" s="15" t="s">
        <v>69</v>
      </c>
      <c r="AX249" s="15" t="s">
        <v>69</v>
      </c>
      <c r="AY249" s="18">
        <v>100</v>
      </c>
      <c r="AZ249" s="15" t="s">
        <v>69</v>
      </c>
      <c r="BA249" s="15" t="s">
        <v>69</v>
      </c>
      <c r="BB249" s="16" t="s">
        <v>71</v>
      </c>
      <c r="BC249" s="15" t="s">
        <v>69</v>
      </c>
      <c r="BD249" s="15" t="s">
        <v>69</v>
      </c>
    </row>
    <row r="250" spans="1:56" s="20" customFormat="1" ht="16.5" customHeight="1">
      <c r="A250" s="15">
        <v>1</v>
      </c>
      <c r="B250" s="16" t="s">
        <v>260</v>
      </c>
      <c r="C250" s="16" t="s">
        <v>261</v>
      </c>
      <c r="D250" s="15">
        <v>350</v>
      </c>
      <c r="E250" s="16" t="s">
        <v>1609</v>
      </c>
      <c r="F250" s="16" t="s">
        <v>128</v>
      </c>
      <c r="G250" s="16" t="s">
        <v>99</v>
      </c>
      <c r="H250" s="16" t="s">
        <v>1643</v>
      </c>
      <c r="I250" s="16" t="s">
        <v>320</v>
      </c>
      <c r="J250" s="16" t="s">
        <v>1644</v>
      </c>
      <c r="K250" s="16" t="s">
        <v>1645</v>
      </c>
      <c r="L250" s="15" t="s">
        <v>161</v>
      </c>
      <c r="M250" s="15" t="s">
        <v>60</v>
      </c>
      <c r="N250" s="15" t="s">
        <v>61</v>
      </c>
      <c r="O250" s="15" t="s">
        <v>104</v>
      </c>
      <c r="P250" s="16" t="s">
        <v>323</v>
      </c>
      <c r="Q250" s="16" t="s">
        <v>324</v>
      </c>
      <c r="R250" s="15" t="s">
        <v>65</v>
      </c>
      <c r="S250" s="15" t="s">
        <v>184</v>
      </c>
      <c r="T250" s="15" t="s">
        <v>67</v>
      </c>
      <c r="U250" s="17">
        <v>43837</v>
      </c>
      <c r="V250" s="17">
        <v>44180</v>
      </c>
      <c r="W250" s="18">
        <v>100</v>
      </c>
      <c r="X250" s="15">
        <v>2018</v>
      </c>
      <c r="Y250" s="16" t="s">
        <v>276</v>
      </c>
      <c r="Z250" s="23">
        <v>100</v>
      </c>
      <c r="AA250" s="23">
        <v>100</v>
      </c>
      <c r="AB250" s="23">
        <f>(16/16)*100</f>
        <v>100</v>
      </c>
      <c r="AC250" s="44">
        <v>0</v>
      </c>
      <c r="AD250" s="42" t="s">
        <v>164</v>
      </c>
      <c r="AE250" s="44">
        <v>100</v>
      </c>
      <c r="AF250" s="42" t="s">
        <v>1646</v>
      </c>
      <c r="AG250" s="18">
        <v>100</v>
      </c>
      <c r="AH250" s="18" t="s">
        <v>69</v>
      </c>
      <c r="AI250" s="18" t="s">
        <v>69</v>
      </c>
      <c r="AJ250" s="16" t="s">
        <v>71</v>
      </c>
      <c r="AK250" s="18" t="s">
        <v>69</v>
      </c>
      <c r="AL250" s="18" t="s">
        <v>69</v>
      </c>
      <c r="AM250" s="18">
        <v>100</v>
      </c>
      <c r="AN250" s="18" t="s">
        <v>69</v>
      </c>
      <c r="AO250" s="18" t="s">
        <v>69</v>
      </c>
      <c r="AP250" s="16" t="s">
        <v>71</v>
      </c>
      <c r="AQ250" s="18" t="s">
        <v>69</v>
      </c>
      <c r="AR250" s="18" t="s">
        <v>69</v>
      </c>
      <c r="AS250" s="18">
        <v>100</v>
      </c>
      <c r="AT250" s="15" t="s">
        <v>69</v>
      </c>
      <c r="AU250" s="15" t="s">
        <v>69</v>
      </c>
      <c r="AV250" s="16" t="s">
        <v>71</v>
      </c>
      <c r="AW250" s="15" t="s">
        <v>69</v>
      </c>
      <c r="AX250" s="15" t="s">
        <v>69</v>
      </c>
      <c r="AY250" s="18">
        <v>100</v>
      </c>
      <c r="AZ250" s="15" t="s">
        <v>69</v>
      </c>
      <c r="BA250" s="15" t="s">
        <v>69</v>
      </c>
      <c r="BB250" s="16" t="s">
        <v>71</v>
      </c>
      <c r="BC250" s="15" t="s">
        <v>69</v>
      </c>
      <c r="BD250" s="15" t="s">
        <v>69</v>
      </c>
    </row>
    <row r="251" spans="1:56" s="20" customFormat="1" ht="16.5" customHeight="1">
      <c r="A251" s="15">
        <v>1</v>
      </c>
      <c r="B251" s="16" t="s">
        <v>260</v>
      </c>
      <c r="C251" s="16" t="s">
        <v>261</v>
      </c>
      <c r="D251" s="15">
        <v>350</v>
      </c>
      <c r="E251" s="16" t="s">
        <v>1609</v>
      </c>
      <c r="F251" s="16" t="s">
        <v>135</v>
      </c>
      <c r="G251" s="16" t="s">
        <v>99</v>
      </c>
      <c r="H251" s="16" t="s">
        <v>326</v>
      </c>
      <c r="I251" s="16" t="s">
        <v>327</v>
      </c>
      <c r="J251" s="16" t="s">
        <v>1647</v>
      </c>
      <c r="K251" s="16" t="s">
        <v>329</v>
      </c>
      <c r="L251" s="15" t="s">
        <v>161</v>
      </c>
      <c r="M251" s="15" t="s">
        <v>60</v>
      </c>
      <c r="N251" s="15" t="s">
        <v>61</v>
      </c>
      <c r="O251" s="15" t="s">
        <v>104</v>
      </c>
      <c r="P251" s="16" t="s">
        <v>1648</v>
      </c>
      <c r="Q251" s="16" t="s">
        <v>1649</v>
      </c>
      <c r="R251" s="15" t="s">
        <v>65</v>
      </c>
      <c r="S251" s="15" t="s">
        <v>184</v>
      </c>
      <c r="T251" s="15" t="s">
        <v>67</v>
      </c>
      <c r="U251" s="17">
        <v>43837</v>
      </c>
      <c r="V251" s="17">
        <v>44180</v>
      </c>
      <c r="W251" s="18">
        <v>99.17582417582418</v>
      </c>
      <c r="X251" s="15">
        <v>2018</v>
      </c>
      <c r="Y251" s="16" t="s">
        <v>276</v>
      </c>
      <c r="Z251" s="23">
        <v>100</v>
      </c>
      <c r="AA251" s="23">
        <v>100</v>
      </c>
      <c r="AB251" s="23">
        <f>(284/291)*100</f>
        <v>97.59450171821305</v>
      </c>
      <c r="AC251" s="44">
        <v>-2.405498281786944</v>
      </c>
      <c r="AD251" s="42" t="s">
        <v>164</v>
      </c>
      <c r="AE251" s="44">
        <v>97.59450171821305</v>
      </c>
      <c r="AF251" s="42" t="s">
        <v>1650</v>
      </c>
      <c r="AG251" s="18">
        <v>100</v>
      </c>
      <c r="AH251" s="18" t="s">
        <v>69</v>
      </c>
      <c r="AI251" s="18" t="s">
        <v>69</v>
      </c>
      <c r="AJ251" s="16" t="s">
        <v>71</v>
      </c>
      <c r="AK251" s="18" t="s">
        <v>69</v>
      </c>
      <c r="AL251" s="18" t="s">
        <v>69</v>
      </c>
      <c r="AM251" s="18">
        <v>100</v>
      </c>
      <c r="AN251" s="18" t="s">
        <v>69</v>
      </c>
      <c r="AO251" s="18" t="s">
        <v>69</v>
      </c>
      <c r="AP251" s="16" t="s">
        <v>71</v>
      </c>
      <c r="AQ251" s="18" t="s">
        <v>69</v>
      </c>
      <c r="AR251" s="18" t="s">
        <v>69</v>
      </c>
      <c r="AS251" s="18">
        <v>100</v>
      </c>
      <c r="AT251" s="15" t="s">
        <v>69</v>
      </c>
      <c r="AU251" s="15" t="s">
        <v>69</v>
      </c>
      <c r="AV251" s="16" t="s">
        <v>71</v>
      </c>
      <c r="AW251" s="15" t="s">
        <v>69</v>
      </c>
      <c r="AX251" s="15" t="s">
        <v>69</v>
      </c>
      <c r="AY251" s="18">
        <v>100</v>
      </c>
      <c r="AZ251" s="15" t="s">
        <v>69</v>
      </c>
      <c r="BA251" s="15" t="s">
        <v>69</v>
      </c>
      <c r="BB251" s="16" t="s">
        <v>71</v>
      </c>
      <c r="BC251" s="15" t="s">
        <v>69</v>
      </c>
      <c r="BD251" s="15" t="s">
        <v>69</v>
      </c>
    </row>
    <row r="252" spans="1:56" s="20" customFormat="1" ht="16.5" customHeight="1">
      <c r="A252" s="15">
        <v>1</v>
      </c>
      <c r="B252" s="16" t="s">
        <v>260</v>
      </c>
      <c r="C252" s="16" t="s">
        <v>261</v>
      </c>
      <c r="D252" s="15">
        <v>350</v>
      </c>
      <c r="E252" s="16" t="s">
        <v>1609</v>
      </c>
      <c r="F252" s="16" t="s">
        <v>156</v>
      </c>
      <c r="G252" s="16" t="s">
        <v>99</v>
      </c>
      <c r="H252" s="16" t="s">
        <v>1651</v>
      </c>
      <c r="I252" s="16" t="s">
        <v>1652</v>
      </c>
      <c r="J252" s="16" t="s">
        <v>1653</v>
      </c>
      <c r="K252" s="16" t="s">
        <v>336</v>
      </c>
      <c r="L252" s="15" t="s">
        <v>161</v>
      </c>
      <c r="M252" s="15" t="s">
        <v>60</v>
      </c>
      <c r="N252" s="15" t="s">
        <v>61</v>
      </c>
      <c r="O252" s="15" t="s">
        <v>104</v>
      </c>
      <c r="P252" s="16" t="s">
        <v>1654</v>
      </c>
      <c r="Q252" s="16" t="s">
        <v>1655</v>
      </c>
      <c r="R252" s="15" t="s">
        <v>65</v>
      </c>
      <c r="S252" s="15" t="s">
        <v>184</v>
      </c>
      <c r="T252" s="15" t="s">
        <v>67</v>
      </c>
      <c r="U252" s="17">
        <v>43837</v>
      </c>
      <c r="V252" s="17">
        <v>44180</v>
      </c>
      <c r="W252" s="18">
        <v>82.61</v>
      </c>
      <c r="X252" s="15">
        <v>2018</v>
      </c>
      <c r="Y252" s="16" t="s">
        <v>276</v>
      </c>
      <c r="Z252" s="21">
        <v>87</v>
      </c>
      <c r="AA252" s="21">
        <v>87</v>
      </c>
      <c r="AB252" s="21" t="s">
        <v>232</v>
      </c>
      <c r="AC252" s="42" t="s">
        <v>232</v>
      </c>
      <c r="AD252" s="42" t="s">
        <v>232</v>
      </c>
      <c r="AE252" s="42" t="s">
        <v>232</v>
      </c>
      <c r="AF252" s="42" t="s">
        <v>1656</v>
      </c>
      <c r="AG252" s="18">
        <v>87</v>
      </c>
      <c r="AH252" s="18" t="s">
        <v>69</v>
      </c>
      <c r="AI252" s="18" t="s">
        <v>69</v>
      </c>
      <c r="AJ252" s="16" t="s">
        <v>71</v>
      </c>
      <c r="AK252" s="18" t="s">
        <v>69</v>
      </c>
      <c r="AL252" s="18" t="s">
        <v>69</v>
      </c>
      <c r="AM252" s="18">
        <v>87</v>
      </c>
      <c r="AN252" s="18" t="s">
        <v>69</v>
      </c>
      <c r="AO252" s="18" t="s">
        <v>69</v>
      </c>
      <c r="AP252" s="16" t="s">
        <v>71</v>
      </c>
      <c r="AQ252" s="18" t="s">
        <v>69</v>
      </c>
      <c r="AR252" s="18" t="s">
        <v>69</v>
      </c>
      <c r="AS252" s="18">
        <v>87</v>
      </c>
      <c r="AT252" s="15" t="s">
        <v>69</v>
      </c>
      <c r="AU252" s="15" t="s">
        <v>69</v>
      </c>
      <c r="AV252" s="16" t="s">
        <v>71</v>
      </c>
      <c r="AW252" s="15" t="s">
        <v>69</v>
      </c>
      <c r="AX252" s="15" t="s">
        <v>69</v>
      </c>
      <c r="AY252" s="18">
        <v>87</v>
      </c>
      <c r="AZ252" s="15" t="s">
        <v>69</v>
      </c>
      <c r="BA252" s="15" t="s">
        <v>69</v>
      </c>
      <c r="BB252" s="16" t="s">
        <v>71</v>
      </c>
      <c r="BC252" s="15" t="s">
        <v>69</v>
      </c>
      <c r="BD252" s="15" t="s">
        <v>69</v>
      </c>
    </row>
    <row r="253" spans="1:56" s="20" customFormat="1" ht="16.5" customHeight="1">
      <c r="A253" s="15">
        <v>1</v>
      </c>
      <c r="B253" s="16" t="s">
        <v>260</v>
      </c>
      <c r="C253" s="16" t="s">
        <v>261</v>
      </c>
      <c r="D253" s="15">
        <v>350</v>
      </c>
      <c r="E253" s="16" t="s">
        <v>1609</v>
      </c>
      <c r="F253" s="16" t="s">
        <v>340</v>
      </c>
      <c r="G253" s="16" t="s">
        <v>99</v>
      </c>
      <c r="H253" s="16" t="s">
        <v>1657</v>
      </c>
      <c r="I253" s="16" t="s">
        <v>410</v>
      </c>
      <c r="J253" s="16" t="s">
        <v>411</v>
      </c>
      <c r="K253" s="16" t="s">
        <v>1658</v>
      </c>
      <c r="L253" s="15" t="s">
        <v>88</v>
      </c>
      <c r="M253" s="15" t="s">
        <v>60</v>
      </c>
      <c r="N253" s="15" t="s">
        <v>61</v>
      </c>
      <c r="O253" s="15" t="s">
        <v>104</v>
      </c>
      <c r="P253" s="16" t="s">
        <v>1659</v>
      </c>
      <c r="Q253" s="16" t="s">
        <v>346</v>
      </c>
      <c r="R253" s="15" t="s">
        <v>65</v>
      </c>
      <c r="S253" s="15" t="s">
        <v>184</v>
      </c>
      <c r="T253" s="15" t="s">
        <v>67</v>
      </c>
      <c r="U253" s="17">
        <v>43831</v>
      </c>
      <c r="V253" s="17">
        <v>44177</v>
      </c>
      <c r="W253" s="18">
        <v>87</v>
      </c>
      <c r="X253" s="15">
        <v>2016</v>
      </c>
      <c r="Y253" s="22">
        <v>0</v>
      </c>
      <c r="Z253" s="21">
        <v>90</v>
      </c>
      <c r="AA253" s="21" t="s">
        <v>69</v>
      </c>
      <c r="AB253" s="21" t="s">
        <v>69</v>
      </c>
      <c r="AC253" s="42" t="s">
        <v>70</v>
      </c>
      <c r="AD253" s="42" t="s">
        <v>70</v>
      </c>
      <c r="AE253" s="42" t="s">
        <v>70</v>
      </c>
      <c r="AF253" s="43" t="s">
        <v>69</v>
      </c>
      <c r="AG253" s="18">
        <v>90</v>
      </c>
      <c r="AH253" s="18" t="s">
        <v>69</v>
      </c>
      <c r="AI253" s="18" t="s">
        <v>69</v>
      </c>
      <c r="AJ253" s="16" t="s">
        <v>71</v>
      </c>
      <c r="AK253" s="18" t="s">
        <v>69</v>
      </c>
      <c r="AL253" s="18" t="s">
        <v>69</v>
      </c>
      <c r="AM253" s="15" t="s">
        <v>69</v>
      </c>
      <c r="AN253" s="15" t="s">
        <v>69</v>
      </c>
      <c r="AO253" s="16" t="s">
        <v>70</v>
      </c>
      <c r="AP253" s="16" t="s">
        <v>70</v>
      </c>
      <c r="AQ253" s="16" t="s">
        <v>70</v>
      </c>
      <c r="AR253" s="15" t="s">
        <v>69</v>
      </c>
      <c r="AS253" s="18">
        <v>90</v>
      </c>
      <c r="AT253" s="15" t="s">
        <v>69</v>
      </c>
      <c r="AU253" s="15" t="s">
        <v>69</v>
      </c>
      <c r="AV253" s="16" t="s">
        <v>71</v>
      </c>
      <c r="AW253" s="15" t="s">
        <v>69</v>
      </c>
      <c r="AX253" s="15" t="s">
        <v>69</v>
      </c>
      <c r="AY253" s="18">
        <v>90</v>
      </c>
      <c r="AZ253" s="15" t="s">
        <v>69</v>
      </c>
      <c r="BA253" s="15" t="s">
        <v>69</v>
      </c>
      <c r="BB253" s="16" t="s">
        <v>71</v>
      </c>
      <c r="BC253" s="15" t="s">
        <v>69</v>
      </c>
      <c r="BD253" s="15" t="s">
        <v>69</v>
      </c>
    </row>
    <row r="254" spans="1:56" s="20" customFormat="1" ht="16.5" customHeight="1">
      <c r="A254" s="15">
        <v>1</v>
      </c>
      <c r="B254" s="16" t="s">
        <v>260</v>
      </c>
      <c r="C254" s="16" t="s">
        <v>261</v>
      </c>
      <c r="D254" s="15">
        <v>360</v>
      </c>
      <c r="E254" s="16" t="s">
        <v>1660</v>
      </c>
      <c r="F254" s="16" t="s">
        <v>53</v>
      </c>
      <c r="G254" s="16" t="s">
        <v>54</v>
      </c>
      <c r="H254" s="16" t="s">
        <v>263</v>
      </c>
      <c r="I254" s="16" t="s">
        <v>264</v>
      </c>
      <c r="J254" s="16" t="s">
        <v>265</v>
      </c>
      <c r="K254" s="16" t="s">
        <v>266</v>
      </c>
      <c r="L254" s="15" t="s">
        <v>59</v>
      </c>
      <c r="M254" s="15" t="s">
        <v>173</v>
      </c>
      <c r="N254" s="15" t="s">
        <v>61</v>
      </c>
      <c r="O254" s="15" t="s">
        <v>62</v>
      </c>
      <c r="P254" s="16" t="s">
        <v>267</v>
      </c>
      <c r="Q254" s="16" t="s">
        <v>268</v>
      </c>
      <c r="R254" s="15" t="s">
        <v>65</v>
      </c>
      <c r="S254" s="15" t="s">
        <v>184</v>
      </c>
      <c r="T254" s="15" t="s">
        <v>67</v>
      </c>
      <c r="U254" s="17">
        <v>43837</v>
      </c>
      <c r="V254" s="17">
        <v>44187</v>
      </c>
      <c r="W254" s="18">
        <v>82.04</v>
      </c>
      <c r="X254" s="15">
        <v>2018</v>
      </c>
      <c r="Y254" s="16" t="s">
        <v>269</v>
      </c>
      <c r="Z254" s="21">
        <v>63</v>
      </c>
      <c r="AA254" s="21" t="s">
        <v>69</v>
      </c>
      <c r="AB254" s="21" t="s">
        <v>69</v>
      </c>
      <c r="AC254" s="42" t="s">
        <v>70</v>
      </c>
      <c r="AD254" s="42" t="s">
        <v>70</v>
      </c>
      <c r="AE254" s="42" t="s">
        <v>70</v>
      </c>
      <c r="AF254" s="43" t="s">
        <v>69</v>
      </c>
      <c r="AG254" s="15" t="s">
        <v>69</v>
      </c>
      <c r="AH254" s="15" t="s">
        <v>69</v>
      </c>
      <c r="AI254" s="16" t="s">
        <v>70</v>
      </c>
      <c r="AJ254" s="16" t="s">
        <v>70</v>
      </c>
      <c r="AK254" s="16" t="s">
        <v>70</v>
      </c>
      <c r="AL254" s="15" t="s">
        <v>69</v>
      </c>
      <c r="AM254" s="15" t="s">
        <v>69</v>
      </c>
      <c r="AN254" s="15" t="s">
        <v>69</v>
      </c>
      <c r="AO254" s="16" t="s">
        <v>70</v>
      </c>
      <c r="AP254" s="16" t="s">
        <v>70</v>
      </c>
      <c r="AQ254" s="16" t="s">
        <v>70</v>
      </c>
      <c r="AR254" s="15" t="s">
        <v>69</v>
      </c>
      <c r="AS254" s="15" t="s">
        <v>69</v>
      </c>
      <c r="AT254" s="15" t="s">
        <v>69</v>
      </c>
      <c r="AU254" s="16" t="s">
        <v>70</v>
      </c>
      <c r="AV254" s="16" t="s">
        <v>70</v>
      </c>
      <c r="AW254" s="16" t="s">
        <v>70</v>
      </c>
      <c r="AX254" s="15" t="s">
        <v>69</v>
      </c>
      <c r="AY254" s="18">
        <v>63</v>
      </c>
      <c r="AZ254" s="15" t="s">
        <v>69</v>
      </c>
      <c r="BA254" s="15" t="s">
        <v>69</v>
      </c>
      <c r="BB254" s="16" t="s">
        <v>71</v>
      </c>
      <c r="BC254" s="15" t="s">
        <v>69</v>
      </c>
      <c r="BD254" s="15" t="s">
        <v>69</v>
      </c>
    </row>
    <row r="255" spans="1:56" s="20" customFormat="1" ht="16.5" customHeight="1">
      <c r="A255" s="15">
        <v>1</v>
      </c>
      <c r="B255" s="16" t="s">
        <v>260</v>
      </c>
      <c r="C255" s="16" t="s">
        <v>261</v>
      </c>
      <c r="D255" s="15">
        <v>360</v>
      </c>
      <c r="E255" s="16" t="s">
        <v>1660</v>
      </c>
      <c r="F255" s="16" t="s">
        <v>72</v>
      </c>
      <c r="G255" s="16" t="s">
        <v>73</v>
      </c>
      <c r="H255" s="16" t="s">
        <v>1661</v>
      </c>
      <c r="I255" s="16" t="s">
        <v>1662</v>
      </c>
      <c r="J255" s="16" t="s">
        <v>1663</v>
      </c>
      <c r="K255" s="16" t="s">
        <v>1664</v>
      </c>
      <c r="L255" s="15" t="s">
        <v>59</v>
      </c>
      <c r="M255" s="15" t="s">
        <v>173</v>
      </c>
      <c r="N255" s="15" t="s">
        <v>61</v>
      </c>
      <c r="O255" s="15" t="s">
        <v>62</v>
      </c>
      <c r="P255" s="16" t="s">
        <v>1665</v>
      </c>
      <c r="Q255" s="16" t="s">
        <v>1666</v>
      </c>
      <c r="R255" s="15" t="s">
        <v>65</v>
      </c>
      <c r="S255" s="15" t="s">
        <v>184</v>
      </c>
      <c r="T255" s="15" t="s">
        <v>67</v>
      </c>
      <c r="U255" s="17">
        <v>43837</v>
      </c>
      <c r="V255" s="17">
        <v>44187</v>
      </c>
      <c r="W255" s="18">
        <v>87.79</v>
      </c>
      <c r="X255" s="15">
        <v>2018</v>
      </c>
      <c r="Y255" s="16" t="s">
        <v>276</v>
      </c>
      <c r="Z255" s="21">
        <v>88</v>
      </c>
      <c r="AA255" s="21" t="s">
        <v>69</v>
      </c>
      <c r="AB255" s="21" t="s">
        <v>69</v>
      </c>
      <c r="AC255" s="42" t="s">
        <v>70</v>
      </c>
      <c r="AD255" s="42" t="s">
        <v>70</v>
      </c>
      <c r="AE255" s="42" t="s">
        <v>70</v>
      </c>
      <c r="AF255" s="43" t="s">
        <v>69</v>
      </c>
      <c r="AG255" s="15" t="s">
        <v>69</v>
      </c>
      <c r="AH255" s="15" t="s">
        <v>69</v>
      </c>
      <c r="AI255" s="16" t="s">
        <v>70</v>
      </c>
      <c r="AJ255" s="16" t="s">
        <v>70</v>
      </c>
      <c r="AK255" s="16" t="s">
        <v>70</v>
      </c>
      <c r="AL255" s="15" t="s">
        <v>69</v>
      </c>
      <c r="AM255" s="15" t="s">
        <v>69</v>
      </c>
      <c r="AN255" s="15" t="s">
        <v>69</v>
      </c>
      <c r="AO255" s="16" t="s">
        <v>70</v>
      </c>
      <c r="AP255" s="16" t="s">
        <v>70</v>
      </c>
      <c r="AQ255" s="16" t="s">
        <v>70</v>
      </c>
      <c r="AR255" s="15" t="s">
        <v>69</v>
      </c>
      <c r="AS255" s="15" t="s">
        <v>69</v>
      </c>
      <c r="AT255" s="15" t="s">
        <v>69</v>
      </c>
      <c r="AU255" s="16" t="s">
        <v>70</v>
      </c>
      <c r="AV255" s="16" t="s">
        <v>70</v>
      </c>
      <c r="AW255" s="16" t="s">
        <v>70</v>
      </c>
      <c r="AX255" s="15" t="s">
        <v>69</v>
      </c>
      <c r="AY255" s="18">
        <v>88</v>
      </c>
      <c r="AZ255" s="15" t="s">
        <v>69</v>
      </c>
      <c r="BA255" s="15" t="s">
        <v>69</v>
      </c>
      <c r="BB255" s="16" t="s">
        <v>71</v>
      </c>
      <c r="BC255" s="15" t="s">
        <v>69</v>
      </c>
      <c r="BD255" s="15" t="s">
        <v>69</v>
      </c>
    </row>
    <row r="256" spans="1:56" s="20" customFormat="1" ht="16.5" customHeight="1">
      <c r="A256" s="15">
        <v>1</v>
      </c>
      <c r="B256" s="16" t="s">
        <v>260</v>
      </c>
      <c r="C256" s="16" t="s">
        <v>261</v>
      </c>
      <c r="D256" s="15">
        <v>360</v>
      </c>
      <c r="E256" s="16" t="s">
        <v>1660</v>
      </c>
      <c r="F256" s="16" t="s">
        <v>82</v>
      </c>
      <c r="G256" s="16" t="s">
        <v>83</v>
      </c>
      <c r="H256" s="16" t="s">
        <v>1667</v>
      </c>
      <c r="I256" s="16" t="s">
        <v>1668</v>
      </c>
      <c r="J256" s="16" t="s">
        <v>1669</v>
      </c>
      <c r="K256" s="16" t="s">
        <v>1670</v>
      </c>
      <c r="L256" s="15" t="s">
        <v>59</v>
      </c>
      <c r="M256" s="15" t="s">
        <v>281</v>
      </c>
      <c r="N256" s="15" t="s">
        <v>61</v>
      </c>
      <c r="O256" s="15" t="s">
        <v>62</v>
      </c>
      <c r="P256" s="16" t="s">
        <v>1671</v>
      </c>
      <c r="Q256" s="16" t="s">
        <v>283</v>
      </c>
      <c r="R256" s="15" t="s">
        <v>65</v>
      </c>
      <c r="S256" s="15" t="s">
        <v>184</v>
      </c>
      <c r="T256" s="15" t="s">
        <v>67</v>
      </c>
      <c r="U256" s="17">
        <v>43837</v>
      </c>
      <c r="V256" s="17">
        <v>44187</v>
      </c>
      <c r="W256" s="15" t="s">
        <v>80</v>
      </c>
      <c r="X256" s="15">
        <v>2019</v>
      </c>
      <c r="Y256" s="16" t="s">
        <v>1672</v>
      </c>
      <c r="Z256" s="21">
        <v>87</v>
      </c>
      <c r="AA256" s="21" t="s">
        <v>69</v>
      </c>
      <c r="AB256" s="21" t="s">
        <v>69</v>
      </c>
      <c r="AC256" s="42" t="s">
        <v>70</v>
      </c>
      <c r="AD256" s="42" t="s">
        <v>70</v>
      </c>
      <c r="AE256" s="42" t="s">
        <v>70</v>
      </c>
      <c r="AF256" s="43" t="s">
        <v>69</v>
      </c>
      <c r="AG256" s="15" t="s">
        <v>69</v>
      </c>
      <c r="AH256" s="15" t="s">
        <v>69</v>
      </c>
      <c r="AI256" s="16" t="s">
        <v>70</v>
      </c>
      <c r="AJ256" s="16" t="s">
        <v>70</v>
      </c>
      <c r="AK256" s="16" t="s">
        <v>70</v>
      </c>
      <c r="AL256" s="15" t="s">
        <v>69</v>
      </c>
      <c r="AM256" s="15" t="s">
        <v>69</v>
      </c>
      <c r="AN256" s="15" t="s">
        <v>69</v>
      </c>
      <c r="AO256" s="16" t="s">
        <v>70</v>
      </c>
      <c r="AP256" s="16" t="s">
        <v>70</v>
      </c>
      <c r="AQ256" s="16" t="s">
        <v>70</v>
      </c>
      <c r="AR256" s="15" t="s">
        <v>69</v>
      </c>
      <c r="AS256" s="15" t="s">
        <v>69</v>
      </c>
      <c r="AT256" s="15" t="s">
        <v>69</v>
      </c>
      <c r="AU256" s="16" t="s">
        <v>70</v>
      </c>
      <c r="AV256" s="16" t="s">
        <v>70</v>
      </c>
      <c r="AW256" s="16" t="s">
        <v>70</v>
      </c>
      <c r="AX256" s="15" t="s">
        <v>69</v>
      </c>
      <c r="AY256" s="18">
        <v>87</v>
      </c>
      <c r="AZ256" s="15" t="s">
        <v>69</v>
      </c>
      <c r="BA256" s="15" t="s">
        <v>69</v>
      </c>
      <c r="BB256" s="16" t="s">
        <v>71</v>
      </c>
      <c r="BC256" s="15" t="s">
        <v>69</v>
      </c>
      <c r="BD256" s="15" t="s">
        <v>69</v>
      </c>
    </row>
    <row r="257" spans="1:56" s="20" customFormat="1" ht="16.5" customHeight="1">
      <c r="A257" s="15">
        <v>1</v>
      </c>
      <c r="B257" s="16" t="s">
        <v>260</v>
      </c>
      <c r="C257" s="16" t="s">
        <v>261</v>
      </c>
      <c r="D257" s="15">
        <v>360</v>
      </c>
      <c r="E257" s="16" t="s">
        <v>1660</v>
      </c>
      <c r="F257" s="16" t="s">
        <v>82</v>
      </c>
      <c r="G257" s="16" t="s">
        <v>83</v>
      </c>
      <c r="H257" s="16" t="s">
        <v>1667</v>
      </c>
      <c r="I257" s="16" t="s">
        <v>1673</v>
      </c>
      <c r="J257" s="16" t="s">
        <v>1674</v>
      </c>
      <c r="K257" s="16" t="s">
        <v>1675</v>
      </c>
      <c r="L257" s="15" t="s">
        <v>59</v>
      </c>
      <c r="M257" s="15" t="s">
        <v>281</v>
      </c>
      <c r="N257" s="15" t="s">
        <v>61</v>
      </c>
      <c r="O257" s="15" t="s">
        <v>62</v>
      </c>
      <c r="P257" s="16" t="s">
        <v>1676</v>
      </c>
      <c r="Q257" s="16" t="s">
        <v>283</v>
      </c>
      <c r="R257" s="15" t="s">
        <v>65</v>
      </c>
      <c r="S257" s="15" t="s">
        <v>184</v>
      </c>
      <c r="T257" s="15" t="s">
        <v>67</v>
      </c>
      <c r="U257" s="17">
        <v>43837</v>
      </c>
      <c r="V257" s="17">
        <v>44187</v>
      </c>
      <c r="W257" s="18">
        <v>84.77669902912622</v>
      </c>
      <c r="X257" s="15">
        <v>2018</v>
      </c>
      <c r="Y257" s="16" t="s">
        <v>276</v>
      </c>
      <c r="Z257" s="21">
        <v>87</v>
      </c>
      <c r="AA257" s="21" t="s">
        <v>69</v>
      </c>
      <c r="AB257" s="21" t="s">
        <v>69</v>
      </c>
      <c r="AC257" s="42" t="s">
        <v>70</v>
      </c>
      <c r="AD257" s="42" t="s">
        <v>70</v>
      </c>
      <c r="AE257" s="42" t="s">
        <v>70</v>
      </c>
      <c r="AF257" s="43" t="s">
        <v>69</v>
      </c>
      <c r="AG257" s="15" t="s">
        <v>69</v>
      </c>
      <c r="AH257" s="15" t="s">
        <v>69</v>
      </c>
      <c r="AI257" s="16" t="s">
        <v>70</v>
      </c>
      <c r="AJ257" s="16" t="s">
        <v>70</v>
      </c>
      <c r="AK257" s="16" t="s">
        <v>70</v>
      </c>
      <c r="AL257" s="15" t="s">
        <v>69</v>
      </c>
      <c r="AM257" s="15" t="s">
        <v>69</v>
      </c>
      <c r="AN257" s="15" t="s">
        <v>69</v>
      </c>
      <c r="AO257" s="16" t="s">
        <v>70</v>
      </c>
      <c r="AP257" s="16" t="s">
        <v>70</v>
      </c>
      <c r="AQ257" s="16" t="s">
        <v>70</v>
      </c>
      <c r="AR257" s="15" t="s">
        <v>69</v>
      </c>
      <c r="AS257" s="15" t="s">
        <v>69</v>
      </c>
      <c r="AT257" s="15" t="s">
        <v>69</v>
      </c>
      <c r="AU257" s="16" t="s">
        <v>70</v>
      </c>
      <c r="AV257" s="16" t="s">
        <v>70</v>
      </c>
      <c r="AW257" s="16" t="s">
        <v>70</v>
      </c>
      <c r="AX257" s="15" t="s">
        <v>69</v>
      </c>
      <c r="AY257" s="18">
        <v>87</v>
      </c>
      <c r="AZ257" s="15" t="s">
        <v>69</v>
      </c>
      <c r="BA257" s="15" t="s">
        <v>69</v>
      </c>
      <c r="BB257" s="16" t="s">
        <v>71</v>
      </c>
      <c r="BC257" s="15" t="s">
        <v>69</v>
      </c>
      <c r="BD257" s="15" t="s">
        <v>69</v>
      </c>
    </row>
    <row r="258" spans="1:56" s="20" customFormat="1" ht="16.5" customHeight="1">
      <c r="A258" s="15">
        <v>1</v>
      </c>
      <c r="B258" s="16" t="s">
        <v>260</v>
      </c>
      <c r="C258" s="16" t="s">
        <v>261</v>
      </c>
      <c r="D258" s="15">
        <v>360</v>
      </c>
      <c r="E258" s="16" t="s">
        <v>1660</v>
      </c>
      <c r="F258" s="16" t="s">
        <v>91</v>
      </c>
      <c r="G258" s="16" t="s">
        <v>83</v>
      </c>
      <c r="H258" s="16" t="s">
        <v>1677</v>
      </c>
      <c r="I258" s="16" t="s">
        <v>1678</v>
      </c>
      <c r="J258" s="16" t="s">
        <v>290</v>
      </c>
      <c r="K258" s="16" t="s">
        <v>1628</v>
      </c>
      <c r="L258" s="15" t="s">
        <v>88</v>
      </c>
      <c r="M258" s="15" t="s">
        <v>60</v>
      </c>
      <c r="N258" s="15" t="s">
        <v>61</v>
      </c>
      <c r="O258" s="15" t="s">
        <v>104</v>
      </c>
      <c r="P258" s="16" t="s">
        <v>1679</v>
      </c>
      <c r="Q258" s="16">
        <v>0</v>
      </c>
      <c r="R258" s="15" t="s">
        <v>65</v>
      </c>
      <c r="S258" s="15" t="s">
        <v>184</v>
      </c>
      <c r="T258" s="15" t="s">
        <v>67</v>
      </c>
      <c r="U258" s="17">
        <v>43837</v>
      </c>
      <c r="V258" s="17">
        <v>44187</v>
      </c>
      <c r="W258" s="18">
        <v>100</v>
      </c>
      <c r="X258" s="15">
        <v>2018</v>
      </c>
      <c r="Y258" s="16" t="s">
        <v>276</v>
      </c>
      <c r="Z258" s="21">
        <v>100</v>
      </c>
      <c r="AA258" s="21" t="s">
        <v>69</v>
      </c>
      <c r="AB258" s="21" t="s">
        <v>69</v>
      </c>
      <c r="AC258" s="42" t="s">
        <v>70</v>
      </c>
      <c r="AD258" s="42" t="s">
        <v>70</v>
      </c>
      <c r="AE258" s="42" t="s">
        <v>70</v>
      </c>
      <c r="AF258" s="43" t="s">
        <v>69</v>
      </c>
      <c r="AG258" s="18">
        <v>100</v>
      </c>
      <c r="AH258" s="18" t="s">
        <v>69</v>
      </c>
      <c r="AI258" s="18" t="s">
        <v>69</v>
      </c>
      <c r="AJ258" s="16" t="s">
        <v>71</v>
      </c>
      <c r="AK258" s="18" t="s">
        <v>69</v>
      </c>
      <c r="AL258" s="18" t="s">
        <v>69</v>
      </c>
      <c r="AM258" s="15" t="s">
        <v>69</v>
      </c>
      <c r="AN258" s="15" t="s">
        <v>69</v>
      </c>
      <c r="AO258" s="16" t="s">
        <v>70</v>
      </c>
      <c r="AP258" s="16" t="s">
        <v>70</v>
      </c>
      <c r="AQ258" s="16" t="s">
        <v>70</v>
      </c>
      <c r="AR258" s="15" t="s">
        <v>69</v>
      </c>
      <c r="AS258" s="18">
        <v>100</v>
      </c>
      <c r="AT258" s="15" t="s">
        <v>69</v>
      </c>
      <c r="AU258" s="15" t="s">
        <v>69</v>
      </c>
      <c r="AV258" s="16" t="s">
        <v>71</v>
      </c>
      <c r="AW258" s="15" t="s">
        <v>69</v>
      </c>
      <c r="AX258" s="15" t="s">
        <v>69</v>
      </c>
      <c r="AY258" s="18">
        <v>100</v>
      </c>
      <c r="AZ258" s="15" t="s">
        <v>69</v>
      </c>
      <c r="BA258" s="15" t="s">
        <v>69</v>
      </c>
      <c r="BB258" s="16" t="s">
        <v>71</v>
      </c>
      <c r="BC258" s="15" t="s">
        <v>69</v>
      </c>
      <c r="BD258" s="15" t="s">
        <v>69</v>
      </c>
    </row>
    <row r="259" spans="1:56" s="20" customFormat="1" ht="16.5" customHeight="1">
      <c r="A259" s="15">
        <v>1</v>
      </c>
      <c r="B259" s="16" t="s">
        <v>260</v>
      </c>
      <c r="C259" s="16" t="s">
        <v>261</v>
      </c>
      <c r="D259" s="15">
        <v>360</v>
      </c>
      <c r="E259" s="16" t="s">
        <v>1660</v>
      </c>
      <c r="F259" s="16" t="s">
        <v>98</v>
      </c>
      <c r="G259" s="16" t="s">
        <v>99</v>
      </c>
      <c r="H259" s="16" t="s">
        <v>1680</v>
      </c>
      <c r="I259" s="16" t="s">
        <v>294</v>
      </c>
      <c r="J259" s="16" t="s">
        <v>295</v>
      </c>
      <c r="K259" s="16" t="s">
        <v>296</v>
      </c>
      <c r="L259" s="15" t="s">
        <v>59</v>
      </c>
      <c r="M259" s="15" t="s">
        <v>60</v>
      </c>
      <c r="N259" s="15" t="s">
        <v>61</v>
      </c>
      <c r="O259" s="15" t="s">
        <v>104</v>
      </c>
      <c r="P259" s="16" t="s">
        <v>1681</v>
      </c>
      <c r="Q259" s="16" t="s">
        <v>298</v>
      </c>
      <c r="R259" s="15" t="s">
        <v>65</v>
      </c>
      <c r="S259" s="15" t="s">
        <v>184</v>
      </c>
      <c r="T259" s="15" t="s">
        <v>67</v>
      </c>
      <c r="U259" s="17">
        <v>43837</v>
      </c>
      <c r="V259" s="17">
        <v>44187</v>
      </c>
      <c r="W259" s="18">
        <v>100</v>
      </c>
      <c r="X259" s="15">
        <v>2017</v>
      </c>
      <c r="Y259" s="16" t="s">
        <v>299</v>
      </c>
      <c r="Z259" s="21">
        <v>100</v>
      </c>
      <c r="AA259" s="21" t="s">
        <v>69</v>
      </c>
      <c r="AB259" s="21" t="s">
        <v>69</v>
      </c>
      <c r="AC259" s="42" t="s">
        <v>70</v>
      </c>
      <c r="AD259" s="42" t="s">
        <v>70</v>
      </c>
      <c r="AE259" s="42" t="s">
        <v>70</v>
      </c>
      <c r="AF259" s="43" t="s">
        <v>69</v>
      </c>
      <c r="AG259" s="15" t="s">
        <v>69</v>
      </c>
      <c r="AH259" s="15" t="s">
        <v>69</v>
      </c>
      <c r="AI259" s="16" t="s">
        <v>70</v>
      </c>
      <c r="AJ259" s="16" t="s">
        <v>70</v>
      </c>
      <c r="AK259" s="16" t="s">
        <v>70</v>
      </c>
      <c r="AL259" s="15" t="s">
        <v>69</v>
      </c>
      <c r="AM259" s="15" t="s">
        <v>69</v>
      </c>
      <c r="AN259" s="15" t="s">
        <v>69</v>
      </c>
      <c r="AO259" s="16" t="s">
        <v>70</v>
      </c>
      <c r="AP259" s="16" t="s">
        <v>70</v>
      </c>
      <c r="AQ259" s="16" t="s">
        <v>70</v>
      </c>
      <c r="AR259" s="15" t="s">
        <v>69</v>
      </c>
      <c r="AS259" s="15" t="s">
        <v>69</v>
      </c>
      <c r="AT259" s="15" t="s">
        <v>69</v>
      </c>
      <c r="AU259" s="16" t="s">
        <v>70</v>
      </c>
      <c r="AV259" s="16" t="s">
        <v>70</v>
      </c>
      <c r="AW259" s="16" t="s">
        <v>70</v>
      </c>
      <c r="AX259" s="15" t="s">
        <v>69</v>
      </c>
      <c r="AY259" s="18">
        <v>100</v>
      </c>
      <c r="AZ259" s="15" t="s">
        <v>69</v>
      </c>
      <c r="BA259" s="15" t="s">
        <v>69</v>
      </c>
      <c r="BB259" s="16" t="s">
        <v>71</v>
      </c>
      <c r="BC259" s="15" t="s">
        <v>69</v>
      </c>
      <c r="BD259" s="15" t="s">
        <v>69</v>
      </c>
    </row>
    <row r="260" spans="1:56" s="20" customFormat="1" ht="16.5" customHeight="1">
      <c r="A260" s="15">
        <v>1</v>
      </c>
      <c r="B260" s="16" t="s">
        <v>260</v>
      </c>
      <c r="C260" s="16" t="s">
        <v>261</v>
      </c>
      <c r="D260" s="15">
        <v>360</v>
      </c>
      <c r="E260" s="16" t="s">
        <v>1660</v>
      </c>
      <c r="F260" s="16" t="s">
        <v>107</v>
      </c>
      <c r="G260" s="16" t="s">
        <v>99</v>
      </c>
      <c r="H260" s="16" t="s">
        <v>1682</v>
      </c>
      <c r="I260" s="16" t="s">
        <v>1683</v>
      </c>
      <c r="J260" s="16" t="s">
        <v>302</v>
      </c>
      <c r="K260" s="16" t="s">
        <v>1684</v>
      </c>
      <c r="L260" s="15" t="s">
        <v>59</v>
      </c>
      <c r="M260" s="15" t="s">
        <v>60</v>
      </c>
      <c r="N260" s="15" t="s">
        <v>61</v>
      </c>
      <c r="O260" s="15" t="s">
        <v>104</v>
      </c>
      <c r="P260" s="16" t="s">
        <v>1685</v>
      </c>
      <c r="Q260" s="16" t="s">
        <v>305</v>
      </c>
      <c r="R260" s="15" t="s">
        <v>65</v>
      </c>
      <c r="S260" s="15" t="s">
        <v>184</v>
      </c>
      <c r="T260" s="15" t="s">
        <v>67</v>
      </c>
      <c r="U260" s="17">
        <v>43837</v>
      </c>
      <c r="V260" s="17">
        <v>44187</v>
      </c>
      <c r="W260" s="18">
        <v>100</v>
      </c>
      <c r="X260" s="15">
        <v>2017</v>
      </c>
      <c r="Y260" s="16" t="s">
        <v>299</v>
      </c>
      <c r="Z260" s="21">
        <v>100</v>
      </c>
      <c r="AA260" s="21" t="s">
        <v>69</v>
      </c>
      <c r="AB260" s="21" t="s">
        <v>69</v>
      </c>
      <c r="AC260" s="42" t="s">
        <v>70</v>
      </c>
      <c r="AD260" s="42" t="s">
        <v>70</v>
      </c>
      <c r="AE260" s="42" t="s">
        <v>70</v>
      </c>
      <c r="AF260" s="43" t="s">
        <v>69</v>
      </c>
      <c r="AG260" s="15" t="s">
        <v>69</v>
      </c>
      <c r="AH260" s="15" t="s">
        <v>69</v>
      </c>
      <c r="AI260" s="16" t="s">
        <v>70</v>
      </c>
      <c r="AJ260" s="16" t="s">
        <v>70</v>
      </c>
      <c r="AK260" s="16" t="s">
        <v>70</v>
      </c>
      <c r="AL260" s="15" t="s">
        <v>69</v>
      </c>
      <c r="AM260" s="15" t="s">
        <v>69</v>
      </c>
      <c r="AN260" s="15" t="s">
        <v>69</v>
      </c>
      <c r="AO260" s="16" t="s">
        <v>70</v>
      </c>
      <c r="AP260" s="16" t="s">
        <v>70</v>
      </c>
      <c r="AQ260" s="16" t="s">
        <v>70</v>
      </c>
      <c r="AR260" s="15" t="s">
        <v>69</v>
      </c>
      <c r="AS260" s="15" t="s">
        <v>69</v>
      </c>
      <c r="AT260" s="15" t="s">
        <v>69</v>
      </c>
      <c r="AU260" s="16" t="s">
        <v>70</v>
      </c>
      <c r="AV260" s="16" t="s">
        <v>70</v>
      </c>
      <c r="AW260" s="16" t="s">
        <v>70</v>
      </c>
      <c r="AX260" s="15" t="s">
        <v>69</v>
      </c>
      <c r="AY260" s="18">
        <v>100</v>
      </c>
      <c r="AZ260" s="15" t="s">
        <v>69</v>
      </c>
      <c r="BA260" s="15" t="s">
        <v>69</v>
      </c>
      <c r="BB260" s="16" t="s">
        <v>71</v>
      </c>
      <c r="BC260" s="15" t="s">
        <v>69</v>
      </c>
      <c r="BD260" s="15" t="s">
        <v>69</v>
      </c>
    </row>
    <row r="261" spans="1:56" s="20" customFormat="1" ht="16.5" customHeight="1">
      <c r="A261" s="15">
        <v>1</v>
      </c>
      <c r="B261" s="16" t="s">
        <v>260</v>
      </c>
      <c r="C261" s="16" t="s">
        <v>261</v>
      </c>
      <c r="D261" s="15">
        <v>360</v>
      </c>
      <c r="E261" s="16" t="s">
        <v>1660</v>
      </c>
      <c r="F261" s="16" t="s">
        <v>114</v>
      </c>
      <c r="G261" s="16" t="s">
        <v>99</v>
      </c>
      <c r="H261" s="16" t="s">
        <v>306</v>
      </c>
      <c r="I261" s="16" t="s">
        <v>307</v>
      </c>
      <c r="J261" s="16" t="s">
        <v>1686</v>
      </c>
      <c r="K261" s="16" t="s">
        <v>1687</v>
      </c>
      <c r="L261" s="15" t="s">
        <v>161</v>
      </c>
      <c r="M261" s="15" t="s">
        <v>60</v>
      </c>
      <c r="N261" s="15" t="s">
        <v>61</v>
      </c>
      <c r="O261" s="15" t="s">
        <v>104</v>
      </c>
      <c r="P261" s="16" t="s">
        <v>1688</v>
      </c>
      <c r="Q261" s="16" t="s">
        <v>311</v>
      </c>
      <c r="R261" s="15" t="s">
        <v>65</v>
      </c>
      <c r="S261" s="15" t="s">
        <v>184</v>
      </c>
      <c r="T261" s="15" t="s">
        <v>67</v>
      </c>
      <c r="U261" s="17">
        <v>43837</v>
      </c>
      <c r="V261" s="17">
        <v>44187</v>
      </c>
      <c r="W261" s="18">
        <v>100</v>
      </c>
      <c r="X261" s="15">
        <v>2018</v>
      </c>
      <c r="Y261" s="16" t="s">
        <v>276</v>
      </c>
      <c r="Z261" s="21">
        <v>100</v>
      </c>
      <c r="AA261" s="21">
        <v>100</v>
      </c>
      <c r="AB261" s="21" t="s">
        <v>232</v>
      </c>
      <c r="AC261" s="42" t="s">
        <v>232</v>
      </c>
      <c r="AD261" s="42" t="s">
        <v>232</v>
      </c>
      <c r="AE261" s="42" t="s">
        <v>232</v>
      </c>
      <c r="AF261" s="42" t="s">
        <v>1689</v>
      </c>
      <c r="AG261" s="18">
        <v>100</v>
      </c>
      <c r="AH261" s="18" t="s">
        <v>69</v>
      </c>
      <c r="AI261" s="18" t="s">
        <v>69</v>
      </c>
      <c r="AJ261" s="16" t="s">
        <v>71</v>
      </c>
      <c r="AK261" s="18" t="s">
        <v>69</v>
      </c>
      <c r="AL261" s="18" t="s">
        <v>69</v>
      </c>
      <c r="AM261" s="18">
        <v>100</v>
      </c>
      <c r="AN261" s="18" t="s">
        <v>69</v>
      </c>
      <c r="AO261" s="18" t="s">
        <v>69</v>
      </c>
      <c r="AP261" s="16" t="s">
        <v>71</v>
      </c>
      <c r="AQ261" s="18" t="s">
        <v>69</v>
      </c>
      <c r="AR261" s="18" t="s">
        <v>69</v>
      </c>
      <c r="AS261" s="18">
        <v>100</v>
      </c>
      <c r="AT261" s="15" t="s">
        <v>69</v>
      </c>
      <c r="AU261" s="15" t="s">
        <v>69</v>
      </c>
      <c r="AV261" s="16" t="s">
        <v>71</v>
      </c>
      <c r="AW261" s="15" t="s">
        <v>69</v>
      </c>
      <c r="AX261" s="15" t="s">
        <v>69</v>
      </c>
      <c r="AY261" s="18">
        <v>100</v>
      </c>
      <c r="AZ261" s="15" t="s">
        <v>69</v>
      </c>
      <c r="BA261" s="15" t="s">
        <v>69</v>
      </c>
      <c r="BB261" s="16" t="s">
        <v>71</v>
      </c>
      <c r="BC261" s="15" t="s">
        <v>69</v>
      </c>
      <c r="BD261" s="15" t="s">
        <v>69</v>
      </c>
    </row>
    <row r="262" spans="1:56" s="20" customFormat="1" ht="16.5" customHeight="1">
      <c r="A262" s="15">
        <v>1</v>
      </c>
      <c r="B262" s="16" t="s">
        <v>260</v>
      </c>
      <c r="C262" s="16" t="s">
        <v>261</v>
      </c>
      <c r="D262" s="15">
        <v>360</v>
      </c>
      <c r="E262" s="16" t="s">
        <v>1660</v>
      </c>
      <c r="F262" s="16" t="s">
        <v>121</v>
      </c>
      <c r="G262" s="16" t="s">
        <v>99</v>
      </c>
      <c r="H262" s="16" t="s">
        <v>313</v>
      </c>
      <c r="I262" s="16" t="s">
        <v>1690</v>
      </c>
      <c r="J262" s="16" t="s">
        <v>1691</v>
      </c>
      <c r="K262" s="16" t="s">
        <v>316</v>
      </c>
      <c r="L262" s="15" t="s">
        <v>161</v>
      </c>
      <c r="M262" s="15" t="s">
        <v>60</v>
      </c>
      <c r="N262" s="15" t="s">
        <v>61</v>
      </c>
      <c r="O262" s="15" t="s">
        <v>104</v>
      </c>
      <c r="P262" s="16" t="s">
        <v>1692</v>
      </c>
      <c r="Q262" s="16" t="s">
        <v>311</v>
      </c>
      <c r="R262" s="15" t="s">
        <v>65</v>
      </c>
      <c r="S262" s="15" t="s">
        <v>184</v>
      </c>
      <c r="T262" s="15" t="s">
        <v>67</v>
      </c>
      <c r="U262" s="17">
        <v>43837</v>
      </c>
      <c r="V262" s="17">
        <v>44187</v>
      </c>
      <c r="W262" s="18">
        <v>100</v>
      </c>
      <c r="X262" s="15">
        <v>2018</v>
      </c>
      <c r="Y262" s="16" t="s">
        <v>276</v>
      </c>
      <c r="Z262" s="23">
        <v>100</v>
      </c>
      <c r="AA262" s="23">
        <v>100</v>
      </c>
      <c r="AB262" s="23">
        <f>(39/39)*100</f>
        <v>100</v>
      </c>
      <c r="AC262" s="44">
        <v>0</v>
      </c>
      <c r="AD262" s="42" t="s">
        <v>164</v>
      </c>
      <c r="AE262" s="44">
        <v>100</v>
      </c>
      <c r="AF262" s="42" t="s">
        <v>1693</v>
      </c>
      <c r="AG262" s="18">
        <v>100</v>
      </c>
      <c r="AH262" s="18" t="s">
        <v>69</v>
      </c>
      <c r="AI262" s="18" t="s">
        <v>69</v>
      </c>
      <c r="AJ262" s="16" t="s">
        <v>71</v>
      </c>
      <c r="AK262" s="18" t="s">
        <v>69</v>
      </c>
      <c r="AL262" s="18" t="s">
        <v>69</v>
      </c>
      <c r="AM262" s="18">
        <v>100</v>
      </c>
      <c r="AN262" s="18" t="s">
        <v>69</v>
      </c>
      <c r="AO262" s="18" t="s">
        <v>69</v>
      </c>
      <c r="AP262" s="16" t="s">
        <v>71</v>
      </c>
      <c r="AQ262" s="18" t="s">
        <v>69</v>
      </c>
      <c r="AR262" s="18" t="s">
        <v>69</v>
      </c>
      <c r="AS262" s="18">
        <v>100</v>
      </c>
      <c r="AT262" s="15" t="s">
        <v>69</v>
      </c>
      <c r="AU262" s="15" t="s">
        <v>69</v>
      </c>
      <c r="AV262" s="16" t="s">
        <v>71</v>
      </c>
      <c r="AW262" s="15" t="s">
        <v>69</v>
      </c>
      <c r="AX262" s="15" t="s">
        <v>69</v>
      </c>
      <c r="AY262" s="18">
        <v>100</v>
      </c>
      <c r="AZ262" s="15" t="s">
        <v>69</v>
      </c>
      <c r="BA262" s="15" t="s">
        <v>69</v>
      </c>
      <c r="BB262" s="16" t="s">
        <v>71</v>
      </c>
      <c r="BC262" s="15" t="s">
        <v>69</v>
      </c>
      <c r="BD262" s="15" t="s">
        <v>69</v>
      </c>
    </row>
    <row r="263" spans="1:56" s="20" customFormat="1" ht="16.5" customHeight="1">
      <c r="A263" s="15">
        <v>1</v>
      </c>
      <c r="B263" s="16" t="s">
        <v>260</v>
      </c>
      <c r="C263" s="16" t="s">
        <v>261</v>
      </c>
      <c r="D263" s="15">
        <v>360</v>
      </c>
      <c r="E263" s="16" t="s">
        <v>1660</v>
      </c>
      <c r="F263" s="16" t="s">
        <v>128</v>
      </c>
      <c r="G263" s="16" t="s">
        <v>99</v>
      </c>
      <c r="H263" s="16" t="s">
        <v>1694</v>
      </c>
      <c r="I263" s="16" t="s">
        <v>320</v>
      </c>
      <c r="J263" s="16" t="s">
        <v>1695</v>
      </c>
      <c r="K263" s="16" t="s">
        <v>1696</v>
      </c>
      <c r="L263" s="15" t="s">
        <v>88</v>
      </c>
      <c r="M263" s="15" t="s">
        <v>60</v>
      </c>
      <c r="N263" s="15" t="s">
        <v>61</v>
      </c>
      <c r="O263" s="15" t="s">
        <v>104</v>
      </c>
      <c r="P263" s="16" t="s">
        <v>323</v>
      </c>
      <c r="Q263" s="16" t="s">
        <v>324</v>
      </c>
      <c r="R263" s="15" t="s">
        <v>65</v>
      </c>
      <c r="S263" s="15" t="s">
        <v>184</v>
      </c>
      <c r="T263" s="15" t="s">
        <v>67</v>
      </c>
      <c r="U263" s="17">
        <v>43837</v>
      </c>
      <c r="V263" s="17">
        <v>44187</v>
      </c>
      <c r="W263" s="18">
        <v>100</v>
      </c>
      <c r="X263" s="15">
        <v>2018</v>
      </c>
      <c r="Y263" s="16" t="s">
        <v>276</v>
      </c>
      <c r="Z263" s="21">
        <v>100</v>
      </c>
      <c r="AA263" s="21" t="s">
        <v>69</v>
      </c>
      <c r="AB263" s="21" t="s">
        <v>69</v>
      </c>
      <c r="AC263" s="42" t="s">
        <v>70</v>
      </c>
      <c r="AD263" s="42" t="s">
        <v>70</v>
      </c>
      <c r="AE263" s="42" t="s">
        <v>70</v>
      </c>
      <c r="AF263" s="43" t="s">
        <v>69</v>
      </c>
      <c r="AG263" s="18">
        <v>100</v>
      </c>
      <c r="AH263" s="18" t="s">
        <v>69</v>
      </c>
      <c r="AI263" s="18" t="s">
        <v>69</v>
      </c>
      <c r="AJ263" s="16" t="s">
        <v>71</v>
      </c>
      <c r="AK263" s="18" t="s">
        <v>69</v>
      </c>
      <c r="AL263" s="18" t="s">
        <v>69</v>
      </c>
      <c r="AM263" s="15" t="s">
        <v>69</v>
      </c>
      <c r="AN263" s="15" t="s">
        <v>69</v>
      </c>
      <c r="AO263" s="16" t="s">
        <v>70</v>
      </c>
      <c r="AP263" s="16" t="s">
        <v>70</v>
      </c>
      <c r="AQ263" s="16" t="s">
        <v>70</v>
      </c>
      <c r="AR263" s="15" t="s">
        <v>69</v>
      </c>
      <c r="AS263" s="18">
        <v>100</v>
      </c>
      <c r="AT263" s="15" t="s">
        <v>69</v>
      </c>
      <c r="AU263" s="15" t="s">
        <v>69</v>
      </c>
      <c r="AV263" s="16" t="s">
        <v>71</v>
      </c>
      <c r="AW263" s="15" t="s">
        <v>69</v>
      </c>
      <c r="AX263" s="15" t="s">
        <v>69</v>
      </c>
      <c r="AY263" s="18">
        <v>100</v>
      </c>
      <c r="AZ263" s="15" t="s">
        <v>69</v>
      </c>
      <c r="BA263" s="15" t="s">
        <v>69</v>
      </c>
      <c r="BB263" s="16" t="s">
        <v>71</v>
      </c>
      <c r="BC263" s="15" t="s">
        <v>69</v>
      </c>
      <c r="BD263" s="15" t="s">
        <v>69</v>
      </c>
    </row>
    <row r="264" spans="1:56" s="20" customFormat="1" ht="16.5" customHeight="1">
      <c r="A264" s="15">
        <v>1</v>
      </c>
      <c r="B264" s="16" t="s">
        <v>260</v>
      </c>
      <c r="C264" s="16" t="s">
        <v>261</v>
      </c>
      <c r="D264" s="15">
        <v>360</v>
      </c>
      <c r="E264" s="16" t="s">
        <v>1660</v>
      </c>
      <c r="F264" s="16" t="s">
        <v>135</v>
      </c>
      <c r="G264" s="16" t="s">
        <v>99</v>
      </c>
      <c r="H264" s="16" t="s">
        <v>326</v>
      </c>
      <c r="I264" s="16" t="s">
        <v>327</v>
      </c>
      <c r="J264" s="16" t="s">
        <v>1697</v>
      </c>
      <c r="K264" s="16" t="s">
        <v>329</v>
      </c>
      <c r="L264" s="15" t="s">
        <v>161</v>
      </c>
      <c r="M264" s="15" t="s">
        <v>60</v>
      </c>
      <c r="N264" s="15" t="s">
        <v>61</v>
      </c>
      <c r="O264" s="15" t="s">
        <v>104</v>
      </c>
      <c r="P264" s="16" t="s">
        <v>1698</v>
      </c>
      <c r="Q264" s="16" t="s">
        <v>331</v>
      </c>
      <c r="R264" s="15" t="s">
        <v>65</v>
      </c>
      <c r="S264" s="15" t="s">
        <v>184</v>
      </c>
      <c r="T264" s="15" t="s">
        <v>67</v>
      </c>
      <c r="U264" s="17">
        <v>43837</v>
      </c>
      <c r="V264" s="17">
        <v>44187</v>
      </c>
      <c r="W264" s="18">
        <v>100</v>
      </c>
      <c r="X264" s="15">
        <v>2018</v>
      </c>
      <c r="Y264" s="16" t="s">
        <v>276</v>
      </c>
      <c r="Z264" s="23">
        <v>100</v>
      </c>
      <c r="AA264" s="23">
        <v>100</v>
      </c>
      <c r="AB264" s="23">
        <f>(145/145)*100</f>
        <v>100</v>
      </c>
      <c r="AC264" s="44">
        <v>0</v>
      </c>
      <c r="AD264" s="42" t="s">
        <v>164</v>
      </c>
      <c r="AE264" s="44">
        <v>100</v>
      </c>
      <c r="AF264" s="42" t="s">
        <v>1699</v>
      </c>
      <c r="AG264" s="18">
        <v>100</v>
      </c>
      <c r="AH264" s="18" t="s">
        <v>69</v>
      </c>
      <c r="AI264" s="18" t="s">
        <v>69</v>
      </c>
      <c r="AJ264" s="16" t="s">
        <v>71</v>
      </c>
      <c r="AK264" s="18" t="s">
        <v>69</v>
      </c>
      <c r="AL264" s="18" t="s">
        <v>69</v>
      </c>
      <c r="AM264" s="18">
        <v>100</v>
      </c>
      <c r="AN264" s="18" t="s">
        <v>69</v>
      </c>
      <c r="AO264" s="18" t="s">
        <v>69</v>
      </c>
      <c r="AP264" s="16" t="s">
        <v>71</v>
      </c>
      <c r="AQ264" s="18" t="s">
        <v>69</v>
      </c>
      <c r="AR264" s="18" t="s">
        <v>69</v>
      </c>
      <c r="AS264" s="18">
        <v>100</v>
      </c>
      <c r="AT264" s="15" t="s">
        <v>69</v>
      </c>
      <c r="AU264" s="15" t="s">
        <v>69</v>
      </c>
      <c r="AV264" s="16" t="s">
        <v>71</v>
      </c>
      <c r="AW264" s="15" t="s">
        <v>69</v>
      </c>
      <c r="AX264" s="15" t="s">
        <v>69</v>
      </c>
      <c r="AY264" s="18">
        <v>100</v>
      </c>
      <c r="AZ264" s="15" t="s">
        <v>69</v>
      </c>
      <c r="BA264" s="15" t="s">
        <v>69</v>
      </c>
      <c r="BB264" s="16" t="s">
        <v>71</v>
      </c>
      <c r="BC264" s="15" t="s">
        <v>69</v>
      </c>
      <c r="BD264" s="15" t="s">
        <v>69</v>
      </c>
    </row>
    <row r="265" spans="1:56" s="20" customFormat="1" ht="16.5" customHeight="1">
      <c r="A265" s="15">
        <v>1</v>
      </c>
      <c r="B265" s="16" t="s">
        <v>260</v>
      </c>
      <c r="C265" s="16" t="s">
        <v>261</v>
      </c>
      <c r="D265" s="15">
        <v>360</v>
      </c>
      <c r="E265" s="16" t="s">
        <v>1660</v>
      </c>
      <c r="F265" s="16" t="s">
        <v>156</v>
      </c>
      <c r="G265" s="16" t="s">
        <v>99</v>
      </c>
      <c r="H265" s="16" t="s">
        <v>1700</v>
      </c>
      <c r="I265" s="16" t="s">
        <v>1701</v>
      </c>
      <c r="J265" s="16" t="s">
        <v>1702</v>
      </c>
      <c r="K265" s="16" t="s">
        <v>336</v>
      </c>
      <c r="L265" s="15" t="s">
        <v>161</v>
      </c>
      <c r="M265" s="15" t="s">
        <v>60</v>
      </c>
      <c r="N265" s="15" t="s">
        <v>61</v>
      </c>
      <c r="O265" s="15" t="s">
        <v>104</v>
      </c>
      <c r="P265" s="16" t="s">
        <v>1703</v>
      </c>
      <c r="Q265" s="16" t="s">
        <v>1704</v>
      </c>
      <c r="R265" s="15" t="s">
        <v>65</v>
      </c>
      <c r="S265" s="15" t="s">
        <v>184</v>
      </c>
      <c r="T265" s="15" t="s">
        <v>67</v>
      </c>
      <c r="U265" s="17">
        <v>43837</v>
      </c>
      <c r="V265" s="17">
        <v>44187</v>
      </c>
      <c r="W265" s="18">
        <v>100</v>
      </c>
      <c r="X265" s="15">
        <v>2018</v>
      </c>
      <c r="Y265" s="16" t="s">
        <v>276</v>
      </c>
      <c r="Z265" s="23">
        <v>100</v>
      </c>
      <c r="AA265" s="23">
        <v>100</v>
      </c>
      <c r="AB265" s="23">
        <f>(12/12)*100</f>
        <v>100</v>
      </c>
      <c r="AC265" s="44">
        <v>0</v>
      </c>
      <c r="AD265" s="42" t="s">
        <v>164</v>
      </c>
      <c r="AE265" s="44">
        <v>100</v>
      </c>
      <c r="AF265" s="42" t="s">
        <v>1705</v>
      </c>
      <c r="AG265" s="18">
        <v>100</v>
      </c>
      <c r="AH265" s="18" t="s">
        <v>69</v>
      </c>
      <c r="AI265" s="18" t="s">
        <v>69</v>
      </c>
      <c r="AJ265" s="16" t="s">
        <v>71</v>
      </c>
      <c r="AK265" s="18" t="s">
        <v>69</v>
      </c>
      <c r="AL265" s="18" t="s">
        <v>69</v>
      </c>
      <c r="AM265" s="18">
        <v>100</v>
      </c>
      <c r="AN265" s="18" t="s">
        <v>69</v>
      </c>
      <c r="AO265" s="18" t="s">
        <v>69</v>
      </c>
      <c r="AP265" s="16" t="s">
        <v>71</v>
      </c>
      <c r="AQ265" s="18" t="s">
        <v>69</v>
      </c>
      <c r="AR265" s="18" t="s">
        <v>69</v>
      </c>
      <c r="AS265" s="18">
        <v>100</v>
      </c>
      <c r="AT265" s="15" t="s">
        <v>69</v>
      </c>
      <c r="AU265" s="15" t="s">
        <v>69</v>
      </c>
      <c r="AV265" s="16" t="s">
        <v>71</v>
      </c>
      <c r="AW265" s="15" t="s">
        <v>69</v>
      </c>
      <c r="AX265" s="15" t="s">
        <v>69</v>
      </c>
      <c r="AY265" s="18">
        <v>100</v>
      </c>
      <c r="AZ265" s="15" t="s">
        <v>69</v>
      </c>
      <c r="BA265" s="15" t="s">
        <v>69</v>
      </c>
      <c r="BB265" s="16" t="s">
        <v>71</v>
      </c>
      <c r="BC265" s="15" t="s">
        <v>69</v>
      </c>
      <c r="BD265" s="15" t="s">
        <v>69</v>
      </c>
    </row>
    <row r="266" spans="1:56" s="20" customFormat="1" ht="16.5" customHeight="1">
      <c r="A266" s="15">
        <v>1</v>
      </c>
      <c r="B266" s="16" t="s">
        <v>260</v>
      </c>
      <c r="C266" s="16" t="s">
        <v>261</v>
      </c>
      <c r="D266" s="15">
        <v>360</v>
      </c>
      <c r="E266" s="16" t="s">
        <v>1660</v>
      </c>
      <c r="F266" s="16" t="s">
        <v>340</v>
      </c>
      <c r="G266" s="16" t="s">
        <v>99</v>
      </c>
      <c r="H266" s="16" t="s">
        <v>1706</v>
      </c>
      <c r="I266" s="16" t="s">
        <v>342</v>
      </c>
      <c r="J266" s="16" t="s">
        <v>1707</v>
      </c>
      <c r="K266" s="16" t="s">
        <v>1708</v>
      </c>
      <c r="L266" s="15" t="s">
        <v>88</v>
      </c>
      <c r="M266" s="15" t="s">
        <v>60</v>
      </c>
      <c r="N266" s="15" t="s">
        <v>61</v>
      </c>
      <c r="O266" s="15" t="s">
        <v>104</v>
      </c>
      <c r="P266" s="16" t="s">
        <v>1709</v>
      </c>
      <c r="Q266" s="16" t="s">
        <v>346</v>
      </c>
      <c r="R266" s="15" t="s">
        <v>65</v>
      </c>
      <c r="S266" s="15" t="s">
        <v>184</v>
      </c>
      <c r="T266" s="15" t="s">
        <v>67</v>
      </c>
      <c r="U266" s="17">
        <v>43837</v>
      </c>
      <c r="V266" s="17">
        <v>44187</v>
      </c>
      <c r="W266" s="18">
        <v>100</v>
      </c>
      <c r="X266" s="15">
        <v>2018</v>
      </c>
      <c r="Y266" s="16" t="s">
        <v>276</v>
      </c>
      <c r="Z266" s="21">
        <v>100</v>
      </c>
      <c r="AA266" s="21" t="s">
        <v>69</v>
      </c>
      <c r="AB266" s="21" t="s">
        <v>69</v>
      </c>
      <c r="AC266" s="42" t="s">
        <v>70</v>
      </c>
      <c r="AD266" s="42" t="s">
        <v>70</v>
      </c>
      <c r="AE266" s="42" t="s">
        <v>70</v>
      </c>
      <c r="AF266" s="43" t="s">
        <v>69</v>
      </c>
      <c r="AG266" s="18">
        <v>100</v>
      </c>
      <c r="AH266" s="18" t="s">
        <v>69</v>
      </c>
      <c r="AI266" s="18" t="s">
        <v>69</v>
      </c>
      <c r="AJ266" s="16" t="s">
        <v>71</v>
      </c>
      <c r="AK266" s="18" t="s">
        <v>69</v>
      </c>
      <c r="AL266" s="18" t="s">
        <v>69</v>
      </c>
      <c r="AM266" s="15" t="s">
        <v>69</v>
      </c>
      <c r="AN266" s="15" t="s">
        <v>69</v>
      </c>
      <c r="AO266" s="16" t="s">
        <v>70</v>
      </c>
      <c r="AP266" s="16" t="s">
        <v>70</v>
      </c>
      <c r="AQ266" s="16" t="s">
        <v>70</v>
      </c>
      <c r="AR266" s="15" t="s">
        <v>69</v>
      </c>
      <c r="AS266" s="18">
        <v>100</v>
      </c>
      <c r="AT266" s="15" t="s">
        <v>69</v>
      </c>
      <c r="AU266" s="15" t="s">
        <v>69</v>
      </c>
      <c r="AV266" s="16" t="s">
        <v>71</v>
      </c>
      <c r="AW266" s="15" t="s">
        <v>69</v>
      </c>
      <c r="AX266" s="15" t="s">
        <v>69</v>
      </c>
      <c r="AY266" s="18">
        <v>100</v>
      </c>
      <c r="AZ266" s="15" t="s">
        <v>69</v>
      </c>
      <c r="BA266" s="15" t="s">
        <v>69</v>
      </c>
      <c r="BB266" s="16" t="s">
        <v>71</v>
      </c>
      <c r="BC266" s="15" t="s">
        <v>69</v>
      </c>
      <c r="BD266" s="15" t="s">
        <v>69</v>
      </c>
    </row>
    <row r="267" spans="1:56" s="20" customFormat="1" ht="16.5" customHeight="1">
      <c r="A267" s="15">
        <v>2</v>
      </c>
      <c r="B267" s="16" t="s">
        <v>534</v>
      </c>
      <c r="C267" s="16" t="s">
        <v>422</v>
      </c>
      <c r="D267" s="15">
        <v>250</v>
      </c>
      <c r="E267" s="16" t="s">
        <v>1710</v>
      </c>
      <c r="F267" s="16" t="s">
        <v>53</v>
      </c>
      <c r="G267" s="16" t="s">
        <v>54</v>
      </c>
      <c r="H267" s="16" t="s">
        <v>1711</v>
      </c>
      <c r="I267" s="16" t="s">
        <v>1712</v>
      </c>
      <c r="J267" s="16" t="s">
        <v>1713</v>
      </c>
      <c r="K267" s="16" t="s">
        <v>1714</v>
      </c>
      <c r="L267" s="15" t="s">
        <v>59</v>
      </c>
      <c r="M267" s="15" t="s">
        <v>60</v>
      </c>
      <c r="N267" s="15" t="s">
        <v>61</v>
      </c>
      <c r="O267" s="15" t="s">
        <v>62</v>
      </c>
      <c r="P267" s="16" t="s">
        <v>1715</v>
      </c>
      <c r="Q267" s="16" t="s">
        <v>1716</v>
      </c>
      <c r="R267" s="15" t="s">
        <v>65</v>
      </c>
      <c r="S267" s="15" t="s">
        <v>176</v>
      </c>
      <c r="T267" s="15" t="s">
        <v>67</v>
      </c>
      <c r="U267" s="17">
        <v>43831</v>
      </c>
      <c r="V267" s="17">
        <v>44196</v>
      </c>
      <c r="W267" s="18">
        <v>114.44</v>
      </c>
      <c r="X267" s="15">
        <v>2017</v>
      </c>
      <c r="Y267" s="16" t="s">
        <v>1717</v>
      </c>
      <c r="Z267" s="21">
        <v>100</v>
      </c>
      <c r="AA267" s="21" t="s">
        <v>69</v>
      </c>
      <c r="AB267" s="21" t="s">
        <v>69</v>
      </c>
      <c r="AC267" s="42" t="s">
        <v>70</v>
      </c>
      <c r="AD267" s="42" t="s">
        <v>70</v>
      </c>
      <c r="AE267" s="42" t="s">
        <v>70</v>
      </c>
      <c r="AF267" s="43" t="s">
        <v>69</v>
      </c>
      <c r="AG267" s="15" t="s">
        <v>69</v>
      </c>
      <c r="AH267" s="15" t="s">
        <v>69</v>
      </c>
      <c r="AI267" s="16" t="s">
        <v>70</v>
      </c>
      <c r="AJ267" s="16" t="s">
        <v>70</v>
      </c>
      <c r="AK267" s="16" t="s">
        <v>70</v>
      </c>
      <c r="AL267" s="15" t="s">
        <v>69</v>
      </c>
      <c r="AM267" s="15" t="s">
        <v>69</v>
      </c>
      <c r="AN267" s="15" t="s">
        <v>69</v>
      </c>
      <c r="AO267" s="16" t="s">
        <v>70</v>
      </c>
      <c r="AP267" s="16" t="s">
        <v>70</v>
      </c>
      <c r="AQ267" s="16" t="s">
        <v>70</v>
      </c>
      <c r="AR267" s="15" t="s">
        <v>69</v>
      </c>
      <c r="AS267" s="15" t="s">
        <v>69</v>
      </c>
      <c r="AT267" s="15" t="s">
        <v>69</v>
      </c>
      <c r="AU267" s="16" t="s">
        <v>70</v>
      </c>
      <c r="AV267" s="16" t="s">
        <v>70</v>
      </c>
      <c r="AW267" s="16" t="s">
        <v>70</v>
      </c>
      <c r="AX267" s="15" t="s">
        <v>69</v>
      </c>
      <c r="AY267" s="18">
        <v>100</v>
      </c>
      <c r="AZ267" s="15" t="s">
        <v>69</v>
      </c>
      <c r="BA267" s="15" t="s">
        <v>69</v>
      </c>
      <c r="BB267" s="16" t="s">
        <v>71</v>
      </c>
      <c r="BC267" s="15" t="s">
        <v>69</v>
      </c>
      <c r="BD267" s="15" t="s">
        <v>69</v>
      </c>
    </row>
    <row r="268" spans="1:56" s="20" customFormat="1" ht="16.5" customHeight="1">
      <c r="A268" s="15">
        <v>2</v>
      </c>
      <c r="B268" s="16" t="s">
        <v>534</v>
      </c>
      <c r="C268" s="16" t="s">
        <v>422</v>
      </c>
      <c r="D268" s="15">
        <v>250</v>
      </c>
      <c r="E268" s="16" t="s">
        <v>1710</v>
      </c>
      <c r="F268" s="16" t="s">
        <v>72</v>
      </c>
      <c r="G268" s="16" t="s">
        <v>73</v>
      </c>
      <c r="H268" s="16" t="s">
        <v>1718</v>
      </c>
      <c r="I268" s="16" t="s">
        <v>1719</v>
      </c>
      <c r="J268" s="16" t="s">
        <v>1720</v>
      </c>
      <c r="K268" s="16" t="s">
        <v>1721</v>
      </c>
      <c r="L268" s="15" t="s">
        <v>59</v>
      </c>
      <c r="M268" s="15" t="s">
        <v>746</v>
      </c>
      <c r="N268" s="15" t="s">
        <v>61</v>
      </c>
      <c r="O268" s="15" t="s">
        <v>62</v>
      </c>
      <c r="P268" s="16" t="s">
        <v>1722</v>
      </c>
      <c r="Q268" s="16" t="s">
        <v>1723</v>
      </c>
      <c r="R268" s="15" t="s">
        <v>65</v>
      </c>
      <c r="S268" s="15" t="s">
        <v>66</v>
      </c>
      <c r="T268" s="15" t="s">
        <v>67</v>
      </c>
      <c r="U268" s="17">
        <v>43831</v>
      </c>
      <c r="V268" s="17">
        <v>44196</v>
      </c>
      <c r="W268" s="15" t="s">
        <v>80</v>
      </c>
      <c r="X268" s="15">
        <v>2019</v>
      </c>
      <c r="Y268" s="22">
        <v>0</v>
      </c>
      <c r="Z268" s="21">
        <v>75</v>
      </c>
      <c r="AA268" s="21" t="s">
        <v>69</v>
      </c>
      <c r="AB268" s="21" t="s">
        <v>69</v>
      </c>
      <c r="AC268" s="42" t="s">
        <v>70</v>
      </c>
      <c r="AD268" s="42" t="s">
        <v>70</v>
      </c>
      <c r="AE268" s="42" t="s">
        <v>70</v>
      </c>
      <c r="AF268" s="43" t="s">
        <v>69</v>
      </c>
      <c r="AG268" s="15" t="s">
        <v>69</v>
      </c>
      <c r="AH268" s="15" t="s">
        <v>69</v>
      </c>
      <c r="AI268" s="16" t="s">
        <v>70</v>
      </c>
      <c r="AJ268" s="16" t="s">
        <v>70</v>
      </c>
      <c r="AK268" s="16" t="s">
        <v>70</v>
      </c>
      <c r="AL268" s="15" t="s">
        <v>69</v>
      </c>
      <c r="AM268" s="15" t="s">
        <v>69</v>
      </c>
      <c r="AN268" s="15" t="s">
        <v>69</v>
      </c>
      <c r="AO268" s="16" t="s">
        <v>70</v>
      </c>
      <c r="AP268" s="16" t="s">
        <v>70</v>
      </c>
      <c r="AQ268" s="16" t="s">
        <v>70</v>
      </c>
      <c r="AR268" s="15" t="s">
        <v>69</v>
      </c>
      <c r="AS268" s="15" t="s">
        <v>69</v>
      </c>
      <c r="AT268" s="15" t="s">
        <v>69</v>
      </c>
      <c r="AU268" s="16" t="s">
        <v>70</v>
      </c>
      <c r="AV268" s="16" t="s">
        <v>70</v>
      </c>
      <c r="AW268" s="16" t="s">
        <v>70</v>
      </c>
      <c r="AX268" s="15" t="s">
        <v>69</v>
      </c>
      <c r="AY268" s="18">
        <v>75</v>
      </c>
      <c r="AZ268" s="15" t="s">
        <v>69</v>
      </c>
      <c r="BA268" s="15" t="s">
        <v>69</v>
      </c>
      <c r="BB268" s="16" t="s">
        <v>71</v>
      </c>
      <c r="BC268" s="15" t="s">
        <v>69</v>
      </c>
      <c r="BD268" s="15" t="s">
        <v>69</v>
      </c>
    </row>
    <row r="269" spans="1:56" s="20" customFormat="1" ht="16.5" customHeight="1">
      <c r="A269" s="15">
        <v>2</v>
      </c>
      <c r="B269" s="16" t="s">
        <v>534</v>
      </c>
      <c r="C269" s="16" t="s">
        <v>422</v>
      </c>
      <c r="D269" s="15">
        <v>250</v>
      </c>
      <c r="E269" s="16" t="s">
        <v>1710</v>
      </c>
      <c r="F269" s="16" t="s">
        <v>72</v>
      </c>
      <c r="G269" s="16" t="s">
        <v>73</v>
      </c>
      <c r="H269" s="16" t="s">
        <v>1718</v>
      </c>
      <c r="I269" s="16" t="s">
        <v>1724</v>
      </c>
      <c r="J269" s="16" t="s">
        <v>1725</v>
      </c>
      <c r="K269" s="16" t="s">
        <v>1726</v>
      </c>
      <c r="L269" s="15" t="s">
        <v>59</v>
      </c>
      <c r="M269" s="15" t="s">
        <v>746</v>
      </c>
      <c r="N269" s="15" t="s">
        <v>61</v>
      </c>
      <c r="O269" s="15" t="s">
        <v>62</v>
      </c>
      <c r="P269" s="16" t="s">
        <v>1727</v>
      </c>
      <c r="Q269" s="16" t="s">
        <v>1728</v>
      </c>
      <c r="R269" s="15" t="s">
        <v>65</v>
      </c>
      <c r="S269" s="15" t="s">
        <v>184</v>
      </c>
      <c r="T269" s="15" t="s">
        <v>67</v>
      </c>
      <c r="U269" s="17">
        <v>43831</v>
      </c>
      <c r="V269" s="17">
        <v>44196</v>
      </c>
      <c r="W269" s="18">
        <v>46.09</v>
      </c>
      <c r="X269" s="15">
        <v>2017</v>
      </c>
      <c r="Y269" s="22">
        <v>0</v>
      </c>
      <c r="Z269" s="21">
        <v>62</v>
      </c>
      <c r="AA269" s="21" t="s">
        <v>69</v>
      </c>
      <c r="AB269" s="21" t="s">
        <v>69</v>
      </c>
      <c r="AC269" s="42" t="s">
        <v>70</v>
      </c>
      <c r="AD269" s="42" t="s">
        <v>70</v>
      </c>
      <c r="AE269" s="42" t="s">
        <v>70</v>
      </c>
      <c r="AF269" s="43" t="s">
        <v>69</v>
      </c>
      <c r="AG269" s="15" t="s">
        <v>69</v>
      </c>
      <c r="AH269" s="15" t="s">
        <v>69</v>
      </c>
      <c r="AI269" s="16" t="s">
        <v>70</v>
      </c>
      <c r="AJ269" s="16" t="s">
        <v>70</v>
      </c>
      <c r="AK269" s="16" t="s">
        <v>70</v>
      </c>
      <c r="AL269" s="15" t="s">
        <v>69</v>
      </c>
      <c r="AM269" s="15" t="s">
        <v>69</v>
      </c>
      <c r="AN269" s="15" t="s">
        <v>69</v>
      </c>
      <c r="AO269" s="16" t="s">
        <v>70</v>
      </c>
      <c r="AP269" s="16" t="s">
        <v>70</v>
      </c>
      <c r="AQ269" s="16" t="s">
        <v>70</v>
      </c>
      <c r="AR269" s="15" t="s">
        <v>69</v>
      </c>
      <c r="AS269" s="15" t="s">
        <v>69</v>
      </c>
      <c r="AT269" s="15" t="s">
        <v>69</v>
      </c>
      <c r="AU269" s="16" t="s">
        <v>70</v>
      </c>
      <c r="AV269" s="16" t="s">
        <v>70</v>
      </c>
      <c r="AW269" s="16" t="s">
        <v>70</v>
      </c>
      <c r="AX269" s="15" t="s">
        <v>69</v>
      </c>
      <c r="AY269" s="18">
        <v>62</v>
      </c>
      <c r="AZ269" s="15" t="s">
        <v>69</v>
      </c>
      <c r="BA269" s="15" t="s">
        <v>69</v>
      </c>
      <c r="BB269" s="16" t="s">
        <v>71</v>
      </c>
      <c r="BC269" s="15" t="s">
        <v>69</v>
      </c>
      <c r="BD269" s="15" t="s">
        <v>69</v>
      </c>
    </row>
    <row r="270" spans="1:56" s="20" customFormat="1" ht="16.5" customHeight="1">
      <c r="A270" s="15">
        <v>2</v>
      </c>
      <c r="B270" s="16" t="s">
        <v>534</v>
      </c>
      <c r="C270" s="16" t="s">
        <v>422</v>
      </c>
      <c r="D270" s="15">
        <v>250</v>
      </c>
      <c r="E270" s="16" t="s">
        <v>1710</v>
      </c>
      <c r="F270" s="16" t="s">
        <v>82</v>
      </c>
      <c r="G270" s="16" t="s">
        <v>83</v>
      </c>
      <c r="H270" s="16" t="s">
        <v>1729</v>
      </c>
      <c r="I270" s="16" t="s">
        <v>1730</v>
      </c>
      <c r="J270" s="16" t="s">
        <v>1731</v>
      </c>
      <c r="K270" s="16" t="s">
        <v>1732</v>
      </c>
      <c r="L270" s="15" t="s">
        <v>161</v>
      </c>
      <c r="M270" s="15" t="s">
        <v>746</v>
      </c>
      <c r="N270" s="15" t="s">
        <v>190</v>
      </c>
      <c r="O270" s="15" t="s">
        <v>104</v>
      </c>
      <c r="P270" s="16" t="s">
        <v>1733</v>
      </c>
      <c r="Q270" s="16" t="s">
        <v>1734</v>
      </c>
      <c r="R270" s="15" t="s">
        <v>65</v>
      </c>
      <c r="S270" s="15" t="s">
        <v>184</v>
      </c>
      <c r="T270" s="15" t="s">
        <v>67</v>
      </c>
      <c r="U270" s="17">
        <v>43831</v>
      </c>
      <c r="V270" s="17">
        <v>44196</v>
      </c>
      <c r="W270" s="18">
        <v>9</v>
      </c>
      <c r="X270" s="15">
        <v>2016</v>
      </c>
      <c r="Y270" s="22">
        <v>0</v>
      </c>
      <c r="Z270" s="23">
        <v>9</v>
      </c>
      <c r="AA270" s="23">
        <v>9</v>
      </c>
      <c r="AB270" s="23">
        <f>(1460/149)</f>
        <v>9.798657718120806</v>
      </c>
      <c r="AC270" s="44">
        <v>8.873974645786742</v>
      </c>
      <c r="AD270" s="42" t="s">
        <v>164</v>
      </c>
      <c r="AE270" s="44">
        <v>108.87397464578675</v>
      </c>
      <c r="AF270" s="42" t="s">
        <v>1735</v>
      </c>
      <c r="AG270" s="18">
        <v>9</v>
      </c>
      <c r="AH270" s="18" t="s">
        <v>69</v>
      </c>
      <c r="AI270" s="18" t="s">
        <v>69</v>
      </c>
      <c r="AJ270" s="16" t="s">
        <v>71</v>
      </c>
      <c r="AK270" s="18" t="s">
        <v>69</v>
      </c>
      <c r="AL270" s="18" t="s">
        <v>69</v>
      </c>
      <c r="AM270" s="18">
        <v>9</v>
      </c>
      <c r="AN270" s="18" t="s">
        <v>69</v>
      </c>
      <c r="AO270" s="18" t="s">
        <v>69</v>
      </c>
      <c r="AP270" s="16" t="s">
        <v>71</v>
      </c>
      <c r="AQ270" s="18" t="s">
        <v>69</v>
      </c>
      <c r="AR270" s="18" t="s">
        <v>69</v>
      </c>
      <c r="AS270" s="18">
        <v>9</v>
      </c>
      <c r="AT270" s="15" t="s">
        <v>69</v>
      </c>
      <c r="AU270" s="15" t="s">
        <v>69</v>
      </c>
      <c r="AV270" s="16" t="s">
        <v>71</v>
      </c>
      <c r="AW270" s="15" t="s">
        <v>69</v>
      </c>
      <c r="AX270" s="15" t="s">
        <v>69</v>
      </c>
      <c r="AY270" s="18">
        <v>9</v>
      </c>
      <c r="AZ270" s="15" t="s">
        <v>69</v>
      </c>
      <c r="BA270" s="15" t="s">
        <v>69</v>
      </c>
      <c r="BB270" s="16" t="s">
        <v>71</v>
      </c>
      <c r="BC270" s="15" t="s">
        <v>69</v>
      </c>
      <c r="BD270" s="15" t="s">
        <v>69</v>
      </c>
    </row>
    <row r="271" spans="1:56" s="20" customFormat="1" ht="16.5" customHeight="1">
      <c r="A271" s="15">
        <v>2</v>
      </c>
      <c r="B271" s="16" t="s">
        <v>534</v>
      </c>
      <c r="C271" s="16" t="s">
        <v>422</v>
      </c>
      <c r="D271" s="15">
        <v>250</v>
      </c>
      <c r="E271" s="16" t="s">
        <v>1710</v>
      </c>
      <c r="F271" s="16" t="s">
        <v>82</v>
      </c>
      <c r="G271" s="16" t="s">
        <v>83</v>
      </c>
      <c r="H271" s="16" t="s">
        <v>1729</v>
      </c>
      <c r="I271" s="16" t="s">
        <v>1736</v>
      </c>
      <c r="J271" s="16" t="s">
        <v>1737</v>
      </c>
      <c r="K271" s="16" t="s">
        <v>1738</v>
      </c>
      <c r="L271" s="15" t="s">
        <v>161</v>
      </c>
      <c r="M271" s="15" t="s">
        <v>746</v>
      </c>
      <c r="N271" s="15" t="s">
        <v>455</v>
      </c>
      <c r="O271" s="15" t="s">
        <v>104</v>
      </c>
      <c r="P271" s="16" t="s">
        <v>1733</v>
      </c>
      <c r="Q271" s="16" t="s">
        <v>1734</v>
      </c>
      <c r="R271" s="15" t="s">
        <v>65</v>
      </c>
      <c r="S271" s="15" t="s">
        <v>184</v>
      </c>
      <c r="T271" s="15" t="s">
        <v>67</v>
      </c>
      <c r="U271" s="17">
        <v>43831</v>
      </c>
      <c r="V271" s="17">
        <v>44196</v>
      </c>
      <c r="W271" s="18">
        <v>9</v>
      </c>
      <c r="X271" s="15">
        <v>2016</v>
      </c>
      <c r="Y271" s="22">
        <v>0</v>
      </c>
      <c r="Z271" s="23">
        <v>9</v>
      </c>
      <c r="AA271" s="23">
        <v>9</v>
      </c>
      <c r="AB271" s="23">
        <f>(1440.88/146)</f>
        <v>9.869041095890411</v>
      </c>
      <c r="AC271" s="44">
        <v>9.656012176560136</v>
      </c>
      <c r="AD271" s="42" t="s">
        <v>164</v>
      </c>
      <c r="AE271" s="44">
        <v>109.65601217656014</v>
      </c>
      <c r="AF271" s="42" t="s">
        <v>1739</v>
      </c>
      <c r="AG271" s="18">
        <v>9</v>
      </c>
      <c r="AH271" s="18" t="s">
        <v>69</v>
      </c>
      <c r="AI271" s="18" t="s">
        <v>69</v>
      </c>
      <c r="AJ271" s="16" t="s">
        <v>71</v>
      </c>
      <c r="AK271" s="18" t="s">
        <v>69</v>
      </c>
      <c r="AL271" s="18" t="s">
        <v>69</v>
      </c>
      <c r="AM271" s="18">
        <v>9</v>
      </c>
      <c r="AN271" s="18" t="s">
        <v>69</v>
      </c>
      <c r="AO271" s="18" t="s">
        <v>69</v>
      </c>
      <c r="AP271" s="16" t="s">
        <v>71</v>
      </c>
      <c r="AQ271" s="18" t="s">
        <v>69</v>
      </c>
      <c r="AR271" s="18" t="s">
        <v>69</v>
      </c>
      <c r="AS271" s="18">
        <v>9</v>
      </c>
      <c r="AT271" s="15" t="s">
        <v>69</v>
      </c>
      <c r="AU271" s="15" t="s">
        <v>69</v>
      </c>
      <c r="AV271" s="16" t="s">
        <v>71</v>
      </c>
      <c r="AW271" s="15" t="s">
        <v>69</v>
      </c>
      <c r="AX271" s="15" t="s">
        <v>69</v>
      </c>
      <c r="AY271" s="18">
        <v>9</v>
      </c>
      <c r="AZ271" s="15" t="s">
        <v>69</v>
      </c>
      <c r="BA271" s="15" t="s">
        <v>69</v>
      </c>
      <c r="BB271" s="16" t="s">
        <v>71</v>
      </c>
      <c r="BC271" s="15" t="s">
        <v>69</v>
      </c>
      <c r="BD271" s="15" t="s">
        <v>69</v>
      </c>
    </row>
    <row r="272" spans="1:56" s="20" customFormat="1" ht="16.5" customHeight="1">
      <c r="A272" s="15">
        <v>2</v>
      </c>
      <c r="B272" s="16" t="s">
        <v>534</v>
      </c>
      <c r="C272" s="16" t="s">
        <v>422</v>
      </c>
      <c r="D272" s="15">
        <v>250</v>
      </c>
      <c r="E272" s="16" t="s">
        <v>1710</v>
      </c>
      <c r="F272" s="16" t="s">
        <v>82</v>
      </c>
      <c r="G272" s="16" t="s">
        <v>83</v>
      </c>
      <c r="H272" s="16" t="s">
        <v>1729</v>
      </c>
      <c r="I272" s="16" t="s">
        <v>1740</v>
      </c>
      <c r="J272" s="16" t="s">
        <v>1741</v>
      </c>
      <c r="K272" s="16" t="s">
        <v>1742</v>
      </c>
      <c r="L272" s="15" t="s">
        <v>161</v>
      </c>
      <c r="M272" s="15" t="s">
        <v>60</v>
      </c>
      <c r="N272" s="15" t="s">
        <v>61</v>
      </c>
      <c r="O272" s="15" t="s">
        <v>104</v>
      </c>
      <c r="P272" s="16" t="s">
        <v>1743</v>
      </c>
      <c r="Q272" s="16" t="s">
        <v>1744</v>
      </c>
      <c r="R272" s="15" t="s">
        <v>65</v>
      </c>
      <c r="S272" s="15" t="s">
        <v>184</v>
      </c>
      <c r="T272" s="15" t="s">
        <v>67</v>
      </c>
      <c r="U272" s="17">
        <v>43831</v>
      </c>
      <c r="V272" s="17">
        <v>44196</v>
      </c>
      <c r="W272" s="18">
        <v>109.31959726497811</v>
      </c>
      <c r="X272" s="15">
        <v>2018</v>
      </c>
      <c r="Y272" s="16" t="s">
        <v>1745</v>
      </c>
      <c r="Z272" s="23">
        <v>90</v>
      </c>
      <c r="AA272" s="23">
        <v>90</v>
      </c>
      <c r="AB272" s="23">
        <f>396/439*100</f>
        <v>90.20501138952164</v>
      </c>
      <c r="AC272" s="44">
        <v>0.2277904328018332</v>
      </c>
      <c r="AD272" s="42" t="s">
        <v>164</v>
      </c>
      <c r="AE272" s="44">
        <v>100.22779043280184</v>
      </c>
      <c r="AF272" s="42" t="s">
        <v>1746</v>
      </c>
      <c r="AG272" s="18">
        <v>90</v>
      </c>
      <c r="AH272" s="18" t="s">
        <v>69</v>
      </c>
      <c r="AI272" s="18" t="s">
        <v>69</v>
      </c>
      <c r="AJ272" s="16" t="s">
        <v>71</v>
      </c>
      <c r="AK272" s="18" t="s">
        <v>69</v>
      </c>
      <c r="AL272" s="18" t="s">
        <v>69</v>
      </c>
      <c r="AM272" s="18">
        <v>90</v>
      </c>
      <c r="AN272" s="18" t="s">
        <v>69</v>
      </c>
      <c r="AO272" s="18" t="s">
        <v>69</v>
      </c>
      <c r="AP272" s="16" t="s">
        <v>71</v>
      </c>
      <c r="AQ272" s="18" t="s">
        <v>69</v>
      </c>
      <c r="AR272" s="18" t="s">
        <v>69</v>
      </c>
      <c r="AS272" s="18">
        <v>90</v>
      </c>
      <c r="AT272" s="15" t="s">
        <v>69</v>
      </c>
      <c r="AU272" s="15" t="s">
        <v>69</v>
      </c>
      <c r="AV272" s="16" t="s">
        <v>71</v>
      </c>
      <c r="AW272" s="15" t="s">
        <v>69</v>
      </c>
      <c r="AX272" s="15" t="s">
        <v>69</v>
      </c>
      <c r="AY272" s="18">
        <v>90</v>
      </c>
      <c r="AZ272" s="15" t="s">
        <v>69</v>
      </c>
      <c r="BA272" s="15" t="s">
        <v>69</v>
      </c>
      <c r="BB272" s="16" t="s">
        <v>71</v>
      </c>
      <c r="BC272" s="15" t="s">
        <v>69</v>
      </c>
      <c r="BD272" s="15" t="s">
        <v>69</v>
      </c>
    </row>
    <row r="273" spans="1:56" s="20" customFormat="1" ht="16.5" customHeight="1">
      <c r="A273" s="15">
        <v>2</v>
      </c>
      <c r="B273" s="16" t="s">
        <v>534</v>
      </c>
      <c r="C273" s="16" t="s">
        <v>422</v>
      </c>
      <c r="D273" s="15">
        <v>250</v>
      </c>
      <c r="E273" s="16" t="s">
        <v>1710</v>
      </c>
      <c r="F273" s="16" t="s">
        <v>91</v>
      </c>
      <c r="G273" s="16" t="s">
        <v>83</v>
      </c>
      <c r="H273" s="16" t="s">
        <v>1747</v>
      </c>
      <c r="I273" s="16" t="s">
        <v>1748</v>
      </c>
      <c r="J273" s="16" t="s">
        <v>1749</v>
      </c>
      <c r="K273" s="16" t="s">
        <v>1750</v>
      </c>
      <c r="L273" s="15" t="s">
        <v>59</v>
      </c>
      <c r="M273" s="15" t="s">
        <v>60</v>
      </c>
      <c r="N273" s="15" t="s">
        <v>61</v>
      </c>
      <c r="O273" s="15" t="s">
        <v>104</v>
      </c>
      <c r="P273" s="16" t="s">
        <v>1751</v>
      </c>
      <c r="Q273" s="16" t="s">
        <v>1752</v>
      </c>
      <c r="R273" s="15" t="s">
        <v>65</v>
      </c>
      <c r="S273" s="15" t="s">
        <v>184</v>
      </c>
      <c r="T273" s="15" t="s">
        <v>67</v>
      </c>
      <c r="U273" s="17">
        <v>43831</v>
      </c>
      <c r="V273" s="17">
        <v>44196</v>
      </c>
      <c r="W273" s="18">
        <v>67</v>
      </c>
      <c r="X273" s="15">
        <v>2017</v>
      </c>
      <c r="Y273" s="16" t="s">
        <v>1753</v>
      </c>
      <c r="Z273" s="21">
        <v>80</v>
      </c>
      <c r="AA273" s="21" t="s">
        <v>69</v>
      </c>
      <c r="AB273" s="21" t="s">
        <v>69</v>
      </c>
      <c r="AC273" s="42" t="s">
        <v>70</v>
      </c>
      <c r="AD273" s="42" t="s">
        <v>70</v>
      </c>
      <c r="AE273" s="42" t="s">
        <v>70</v>
      </c>
      <c r="AF273" s="43" t="s">
        <v>69</v>
      </c>
      <c r="AG273" s="15" t="s">
        <v>69</v>
      </c>
      <c r="AH273" s="15" t="s">
        <v>69</v>
      </c>
      <c r="AI273" s="16" t="s">
        <v>70</v>
      </c>
      <c r="AJ273" s="16" t="s">
        <v>70</v>
      </c>
      <c r="AK273" s="16" t="s">
        <v>70</v>
      </c>
      <c r="AL273" s="15" t="s">
        <v>69</v>
      </c>
      <c r="AM273" s="15" t="s">
        <v>69</v>
      </c>
      <c r="AN273" s="15" t="s">
        <v>69</v>
      </c>
      <c r="AO273" s="16" t="s">
        <v>70</v>
      </c>
      <c r="AP273" s="16" t="s">
        <v>70</v>
      </c>
      <c r="AQ273" s="16" t="s">
        <v>70</v>
      </c>
      <c r="AR273" s="15" t="s">
        <v>69</v>
      </c>
      <c r="AS273" s="15" t="s">
        <v>69</v>
      </c>
      <c r="AT273" s="15" t="s">
        <v>69</v>
      </c>
      <c r="AU273" s="16" t="s">
        <v>70</v>
      </c>
      <c r="AV273" s="16" t="s">
        <v>70</v>
      </c>
      <c r="AW273" s="16" t="s">
        <v>70</v>
      </c>
      <c r="AX273" s="15" t="s">
        <v>69</v>
      </c>
      <c r="AY273" s="18">
        <v>80</v>
      </c>
      <c r="AZ273" s="15" t="s">
        <v>69</v>
      </c>
      <c r="BA273" s="15" t="s">
        <v>69</v>
      </c>
      <c r="BB273" s="16" t="s">
        <v>71</v>
      </c>
      <c r="BC273" s="15" t="s">
        <v>69</v>
      </c>
      <c r="BD273" s="15" t="s">
        <v>69</v>
      </c>
    </row>
    <row r="274" spans="1:56" s="20" customFormat="1" ht="16.5" customHeight="1">
      <c r="A274" s="15">
        <v>2</v>
      </c>
      <c r="B274" s="16" t="s">
        <v>534</v>
      </c>
      <c r="C274" s="16" t="s">
        <v>422</v>
      </c>
      <c r="D274" s="15">
        <v>250</v>
      </c>
      <c r="E274" s="16" t="s">
        <v>1710</v>
      </c>
      <c r="F274" s="16" t="s">
        <v>91</v>
      </c>
      <c r="G274" s="16" t="s">
        <v>83</v>
      </c>
      <c r="H274" s="16" t="s">
        <v>1747</v>
      </c>
      <c r="I274" s="16" t="s">
        <v>1754</v>
      </c>
      <c r="J274" s="16" t="s">
        <v>1755</v>
      </c>
      <c r="K274" s="16" t="s">
        <v>1756</v>
      </c>
      <c r="L274" s="15" t="s">
        <v>88</v>
      </c>
      <c r="M274" s="15" t="s">
        <v>60</v>
      </c>
      <c r="N274" s="15" t="s">
        <v>61</v>
      </c>
      <c r="O274" s="15" t="s">
        <v>104</v>
      </c>
      <c r="P274" s="16" t="s">
        <v>1757</v>
      </c>
      <c r="Q274" s="16" t="s">
        <v>1758</v>
      </c>
      <c r="R274" s="15" t="s">
        <v>65</v>
      </c>
      <c r="S274" s="15" t="s">
        <v>184</v>
      </c>
      <c r="T274" s="15" t="s">
        <v>67</v>
      </c>
      <c r="U274" s="17">
        <v>43831</v>
      </c>
      <c r="V274" s="17">
        <v>44196</v>
      </c>
      <c r="W274" s="18">
        <v>80</v>
      </c>
      <c r="X274" s="15">
        <v>2014</v>
      </c>
      <c r="Y274" s="16" t="s">
        <v>1759</v>
      </c>
      <c r="Z274" s="21">
        <v>97.5</v>
      </c>
      <c r="AA274" s="21" t="s">
        <v>69</v>
      </c>
      <c r="AB274" s="21" t="s">
        <v>69</v>
      </c>
      <c r="AC274" s="42" t="s">
        <v>70</v>
      </c>
      <c r="AD274" s="42" t="s">
        <v>70</v>
      </c>
      <c r="AE274" s="42" t="s">
        <v>70</v>
      </c>
      <c r="AF274" s="43" t="s">
        <v>69</v>
      </c>
      <c r="AG274" s="18">
        <v>97.5</v>
      </c>
      <c r="AH274" s="18" t="s">
        <v>69</v>
      </c>
      <c r="AI274" s="18" t="s">
        <v>69</v>
      </c>
      <c r="AJ274" s="16" t="s">
        <v>71</v>
      </c>
      <c r="AK274" s="18" t="s">
        <v>69</v>
      </c>
      <c r="AL274" s="18" t="s">
        <v>69</v>
      </c>
      <c r="AM274" s="15" t="s">
        <v>69</v>
      </c>
      <c r="AN274" s="15" t="s">
        <v>69</v>
      </c>
      <c r="AO274" s="16" t="s">
        <v>70</v>
      </c>
      <c r="AP274" s="16" t="s">
        <v>70</v>
      </c>
      <c r="AQ274" s="16" t="s">
        <v>70</v>
      </c>
      <c r="AR274" s="15" t="s">
        <v>69</v>
      </c>
      <c r="AS274" s="18">
        <v>97.5</v>
      </c>
      <c r="AT274" s="15" t="s">
        <v>69</v>
      </c>
      <c r="AU274" s="15" t="s">
        <v>69</v>
      </c>
      <c r="AV274" s="16" t="s">
        <v>71</v>
      </c>
      <c r="AW274" s="15" t="s">
        <v>69</v>
      </c>
      <c r="AX274" s="15" t="s">
        <v>69</v>
      </c>
      <c r="AY274" s="18">
        <v>97.5</v>
      </c>
      <c r="AZ274" s="15" t="s">
        <v>69</v>
      </c>
      <c r="BA274" s="15" t="s">
        <v>69</v>
      </c>
      <c r="BB274" s="16" t="s">
        <v>71</v>
      </c>
      <c r="BC274" s="15" t="s">
        <v>69</v>
      </c>
      <c r="BD274" s="15" t="s">
        <v>69</v>
      </c>
    </row>
    <row r="275" spans="1:56" s="20" customFormat="1" ht="16.5" customHeight="1">
      <c r="A275" s="15">
        <v>2</v>
      </c>
      <c r="B275" s="16" t="s">
        <v>534</v>
      </c>
      <c r="C275" s="16" t="s">
        <v>422</v>
      </c>
      <c r="D275" s="15">
        <v>250</v>
      </c>
      <c r="E275" s="16" t="s">
        <v>1710</v>
      </c>
      <c r="F275" s="16" t="s">
        <v>204</v>
      </c>
      <c r="G275" s="16" t="s">
        <v>83</v>
      </c>
      <c r="H275" s="16" t="s">
        <v>1760</v>
      </c>
      <c r="I275" s="16" t="s">
        <v>1761</v>
      </c>
      <c r="J275" s="16" t="s">
        <v>1762</v>
      </c>
      <c r="K275" s="16" t="s">
        <v>1763</v>
      </c>
      <c r="L275" s="15" t="s">
        <v>59</v>
      </c>
      <c r="M275" s="15" t="s">
        <v>746</v>
      </c>
      <c r="N275" s="15" t="s">
        <v>61</v>
      </c>
      <c r="O275" s="15" t="s">
        <v>104</v>
      </c>
      <c r="P275" s="16" t="s">
        <v>1764</v>
      </c>
      <c r="Q275" s="16" t="s">
        <v>1765</v>
      </c>
      <c r="R275" s="15" t="s">
        <v>65</v>
      </c>
      <c r="S275" s="15" t="s">
        <v>176</v>
      </c>
      <c r="T275" s="15" t="s">
        <v>67</v>
      </c>
      <c r="U275" s="17">
        <v>43831</v>
      </c>
      <c r="V275" s="17">
        <v>44196</v>
      </c>
      <c r="W275" s="18">
        <v>8</v>
      </c>
      <c r="X275" s="15">
        <v>2016</v>
      </c>
      <c r="Y275" s="16" t="s">
        <v>1766</v>
      </c>
      <c r="Z275" s="21">
        <v>8</v>
      </c>
      <c r="AA275" s="21" t="s">
        <v>69</v>
      </c>
      <c r="AB275" s="21" t="s">
        <v>69</v>
      </c>
      <c r="AC275" s="42" t="s">
        <v>70</v>
      </c>
      <c r="AD275" s="42" t="s">
        <v>70</v>
      </c>
      <c r="AE275" s="42" t="s">
        <v>70</v>
      </c>
      <c r="AF275" s="43" t="s">
        <v>69</v>
      </c>
      <c r="AG275" s="15" t="s">
        <v>69</v>
      </c>
      <c r="AH275" s="15" t="s">
        <v>69</v>
      </c>
      <c r="AI275" s="16" t="s">
        <v>70</v>
      </c>
      <c r="AJ275" s="16" t="s">
        <v>70</v>
      </c>
      <c r="AK275" s="16" t="s">
        <v>70</v>
      </c>
      <c r="AL275" s="15" t="s">
        <v>69</v>
      </c>
      <c r="AM275" s="15" t="s">
        <v>69</v>
      </c>
      <c r="AN275" s="15" t="s">
        <v>69</v>
      </c>
      <c r="AO275" s="16" t="s">
        <v>70</v>
      </c>
      <c r="AP275" s="16" t="s">
        <v>70</v>
      </c>
      <c r="AQ275" s="16" t="s">
        <v>70</v>
      </c>
      <c r="AR275" s="15" t="s">
        <v>69</v>
      </c>
      <c r="AS275" s="15" t="s">
        <v>69</v>
      </c>
      <c r="AT275" s="15" t="s">
        <v>69</v>
      </c>
      <c r="AU275" s="16" t="s">
        <v>70</v>
      </c>
      <c r="AV275" s="16" t="s">
        <v>70</v>
      </c>
      <c r="AW275" s="16" t="s">
        <v>70</v>
      </c>
      <c r="AX275" s="15" t="s">
        <v>69</v>
      </c>
      <c r="AY275" s="18">
        <v>8</v>
      </c>
      <c r="AZ275" s="15" t="s">
        <v>69</v>
      </c>
      <c r="BA275" s="15" t="s">
        <v>69</v>
      </c>
      <c r="BB275" s="16" t="s">
        <v>71</v>
      </c>
      <c r="BC275" s="15" t="s">
        <v>69</v>
      </c>
      <c r="BD275" s="15" t="s">
        <v>69</v>
      </c>
    </row>
    <row r="276" spans="1:56" s="20" customFormat="1" ht="16.5" customHeight="1">
      <c r="A276" s="15">
        <v>2</v>
      </c>
      <c r="B276" s="16" t="s">
        <v>534</v>
      </c>
      <c r="C276" s="16" t="s">
        <v>422</v>
      </c>
      <c r="D276" s="15">
        <v>250</v>
      </c>
      <c r="E276" s="16" t="s">
        <v>1710</v>
      </c>
      <c r="F276" s="16" t="s">
        <v>204</v>
      </c>
      <c r="G276" s="16" t="s">
        <v>83</v>
      </c>
      <c r="H276" s="16" t="s">
        <v>1760</v>
      </c>
      <c r="I276" s="16" t="s">
        <v>1767</v>
      </c>
      <c r="J276" s="16" t="s">
        <v>1768</v>
      </c>
      <c r="K276" s="16" t="s">
        <v>1769</v>
      </c>
      <c r="L276" s="15" t="s">
        <v>59</v>
      </c>
      <c r="M276" s="15" t="s">
        <v>746</v>
      </c>
      <c r="N276" s="15" t="s">
        <v>1770</v>
      </c>
      <c r="O276" s="15" t="s">
        <v>104</v>
      </c>
      <c r="P276" s="16" t="s">
        <v>1771</v>
      </c>
      <c r="Q276" s="16" t="s">
        <v>1772</v>
      </c>
      <c r="R276" s="15" t="s">
        <v>65</v>
      </c>
      <c r="S276" s="15" t="s">
        <v>176</v>
      </c>
      <c r="T276" s="15" t="s">
        <v>67</v>
      </c>
      <c r="U276" s="17">
        <v>43831</v>
      </c>
      <c r="V276" s="17">
        <v>44196</v>
      </c>
      <c r="W276" s="18">
        <v>8</v>
      </c>
      <c r="X276" s="15">
        <v>2016</v>
      </c>
      <c r="Y276" s="16" t="s">
        <v>1766</v>
      </c>
      <c r="Z276" s="21">
        <v>8</v>
      </c>
      <c r="AA276" s="21" t="s">
        <v>69</v>
      </c>
      <c r="AB276" s="21" t="s">
        <v>69</v>
      </c>
      <c r="AC276" s="42" t="s">
        <v>70</v>
      </c>
      <c r="AD276" s="42" t="s">
        <v>70</v>
      </c>
      <c r="AE276" s="42" t="s">
        <v>70</v>
      </c>
      <c r="AF276" s="43" t="s">
        <v>69</v>
      </c>
      <c r="AG276" s="15" t="s">
        <v>69</v>
      </c>
      <c r="AH276" s="15" t="s">
        <v>69</v>
      </c>
      <c r="AI276" s="16" t="s">
        <v>70</v>
      </c>
      <c r="AJ276" s="16" t="s">
        <v>70</v>
      </c>
      <c r="AK276" s="16" t="s">
        <v>70</v>
      </c>
      <c r="AL276" s="15" t="s">
        <v>69</v>
      </c>
      <c r="AM276" s="15" t="s">
        <v>69</v>
      </c>
      <c r="AN276" s="15" t="s">
        <v>69</v>
      </c>
      <c r="AO276" s="16" t="s">
        <v>70</v>
      </c>
      <c r="AP276" s="16" t="s">
        <v>70</v>
      </c>
      <c r="AQ276" s="16" t="s">
        <v>70</v>
      </c>
      <c r="AR276" s="15" t="s">
        <v>69</v>
      </c>
      <c r="AS276" s="15" t="s">
        <v>69</v>
      </c>
      <c r="AT276" s="15" t="s">
        <v>69</v>
      </c>
      <c r="AU276" s="16" t="s">
        <v>70</v>
      </c>
      <c r="AV276" s="16" t="s">
        <v>70</v>
      </c>
      <c r="AW276" s="16" t="s">
        <v>70</v>
      </c>
      <c r="AX276" s="15" t="s">
        <v>69</v>
      </c>
      <c r="AY276" s="18">
        <v>8</v>
      </c>
      <c r="AZ276" s="15" t="s">
        <v>69</v>
      </c>
      <c r="BA276" s="15" t="s">
        <v>69</v>
      </c>
      <c r="BB276" s="16" t="s">
        <v>71</v>
      </c>
      <c r="BC276" s="15" t="s">
        <v>69</v>
      </c>
      <c r="BD276" s="15" t="s">
        <v>69</v>
      </c>
    </row>
    <row r="277" spans="1:56" s="20" customFormat="1" ht="16.5" customHeight="1">
      <c r="A277" s="15">
        <v>2</v>
      </c>
      <c r="B277" s="16" t="s">
        <v>534</v>
      </c>
      <c r="C277" s="16" t="s">
        <v>422</v>
      </c>
      <c r="D277" s="15">
        <v>250</v>
      </c>
      <c r="E277" s="16" t="s">
        <v>1710</v>
      </c>
      <c r="F277" s="16" t="s">
        <v>213</v>
      </c>
      <c r="G277" s="16" t="s">
        <v>83</v>
      </c>
      <c r="H277" s="16" t="s">
        <v>1773</v>
      </c>
      <c r="I277" s="16" t="s">
        <v>1774</v>
      </c>
      <c r="J277" s="16" t="s">
        <v>1775</v>
      </c>
      <c r="K277" s="16" t="s">
        <v>1776</v>
      </c>
      <c r="L277" s="15" t="s">
        <v>59</v>
      </c>
      <c r="M277" s="15" t="s">
        <v>60</v>
      </c>
      <c r="N277" s="15" t="s">
        <v>61</v>
      </c>
      <c r="O277" s="15" t="s">
        <v>104</v>
      </c>
      <c r="P277" s="16" t="s">
        <v>1777</v>
      </c>
      <c r="Q277" s="16" t="s">
        <v>1778</v>
      </c>
      <c r="R277" s="15" t="s">
        <v>65</v>
      </c>
      <c r="S277" s="15" t="s">
        <v>66</v>
      </c>
      <c r="T277" s="15" t="s">
        <v>67</v>
      </c>
      <c r="U277" s="17">
        <v>43831</v>
      </c>
      <c r="V277" s="17">
        <v>44196</v>
      </c>
      <c r="W277" s="18">
        <v>97.78006818362007</v>
      </c>
      <c r="X277" s="15">
        <v>2018</v>
      </c>
      <c r="Y277" s="22">
        <v>0</v>
      </c>
      <c r="Z277" s="21">
        <v>85</v>
      </c>
      <c r="AA277" s="21" t="s">
        <v>69</v>
      </c>
      <c r="AB277" s="21" t="s">
        <v>69</v>
      </c>
      <c r="AC277" s="42" t="s">
        <v>70</v>
      </c>
      <c r="AD277" s="42" t="s">
        <v>70</v>
      </c>
      <c r="AE277" s="42" t="s">
        <v>70</v>
      </c>
      <c r="AF277" s="43" t="s">
        <v>69</v>
      </c>
      <c r="AG277" s="15" t="s">
        <v>69</v>
      </c>
      <c r="AH277" s="15" t="s">
        <v>69</v>
      </c>
      <c r="AI277" s="16" t="s">
        <v>70</v>
      </c>
      <c r="AJ277" s="16" t="s">
        <v>70</v>
      </c>
      <c r="AK277" s="16" t="s">
        <v>70</v>
      </c>
      <c r="AL277" s="15" t="s">
        <v>69</v>
      </c>
      <c r="AM277" s="15" t="s">
        <v>69</v>
      </c>
      <c r="AN277" s="15" t="s">
        <v>69</v>
      </c>
      <c r="AO277" s="16" t="s">
        <v>70</v>
      </c>
      <c r="AP277" s="16" t="s">
        <v>70</v>
      </c>
      <c r="AQ277" s="16" t="s">
        <v>70</v>
      </c>
      <c r="AR277" s="15" t="s">
        <v>69</v>
      </c>
      <c r="AS277" s="15" t="s">
        <v>69</v>
      </c>
      <c r="AT277" s="15" t="s">
        <v>69</v>
      </c>
      <c r="AU277" s="16" t="s">
        <v>70</v>
      </c>
      <c r="AV277" s="16" t="s">
        <v>70</v>
      </c>
      <c r="AW277" s="16" t="s">
        <v>70</v>
      </c>
      <c r="AX277" s="15" t="s">
        <v>69</v>
      </c>
      <c r="AY277" s="18">
        <v>85</v>
      </c>
      <c r="AZ277" s="15" t="s">
        <v>69</v>
      </c>
      <c r="BA277" s="15" t="s">
        <v>69</v>
      </c>
      <c r="BB277" s="16" t="s">
        <v>71</v>
      </c>
      <c r="BC277" s="15" t="s">
        <v>69</v>
      </c>
      <c r="BD277" s="15" t="s">
        <v>69</v>
      </c>
    </row>
    <row r="278" spans="1:56" s="20" customFormat="1" ht="16.5" customHeight="1">
      <c r="A278" s="15">
        <v>2</v>
      </c>
      <c r="B278" s="16" t="s">
        <v>534</v>
      </c>
      <c r="C278" s="16" t="s">
        <v>422</v>
      </c>
      <c r="D278" s="15">
        <v>250</v>
      </c>
      <c r="E278" s="16" t="s">
        <v>1710</v>
      </c>
      <c r="F278" s="16" t="s">
        <v>98</v>
      </c>
      <c r="G278" s="16" t="s">
        <v>99</v>
      </c>
      <c r="H278" s="16" t="s">
        <v>1779</v>
      </c>
      <c r="I278" s="16" t="s">
        <v>1780</v>
      </c>
      <c r="J278" s="16" t="s">
        <v>1781</v>
      </c>
      <c r="K278" s="16" t="s">
        <v>1782</v>
      </c>
      <c r="L278" s="15" t="s">
        <v>161</v>
      </c>
      <c r="M278" s="15" t="s">
        <v>60</v>
      </c>
      <c r="N278" s="15" t="s">
        <v>61</v>
      </c>
      <c r="O278" s="15" t="s">
        <v>104</v>
      </c>
      <c r="P278" s="16" t="s">
        <v>1783</v>
      </c>
      <c r="Q278" s="16" t="s">
        <v>1784</v>
      </c>
      <c r="R278" s="15" t="s">
        <v>65</v>
      </c>
      <c r="S278" s="15" t="s">
        <v>176</v>
      </c>
      <c r="T278" s="15" t="s">
        <v>67</v>
      </c>
      <c r="U278" s="17">
        <v>43831</v>
      </c>
      <c r="V278" s="17">
        <v>44196</v>
      </c>
      <c r="W278" s="18">
        <v>100</v>
      </c>
      <c r="X278" s="15">
        <v>2016</v>
      </c>
      <c r="Y278" s="16" t="s">
        <v>1785</v>
      </c>
      <c r="Z278" s="23">
        <v>100</v>
      </c>
      <c r="AA278" s="23">
        <v>15</v>
      </c>
      <c r="AB278" s="23">
        <f>(5/48)*100</f>
        <v>10.416666666666668</v>
      </c>
      <c r="AC278" s="44">
        <v>-30.555555555555546</v>
      </c>
      <c r="AD278" s="42" t="s">
        <v>193</v>
      </c>
      <c r="AE278" s="44">
        <v>10.416666666666668</v>
      </c>
      <c r="AF278" s="42" t="s">
        <v>1786</v>
      </c>
      <c r="AG278" s="18">
        <v>45</v>
      </c>
      <c r="AH278" s="18" t="s">
        <v>69</v>
      </c>
      <c r="AI278" s="18" t="s">
        <v>69</v>
      </c>
      <c r="AJ278" s="16" t="s">
        <v>71</v>
      </c>
      <c r="AK278" s="18" t="s">
        <v>69</v>
      </c>
      <c r="AL278" s="18" t="s">
        <v>69</v>
      </c>
      <c r="AM278" s="18">
        <v>75</v>
      </c>
      <c r="AN278" s="18" t="s">
        <v>69</v>
      </c>
      <c r="AO278" s="18" t="s">
        <v>69</v>
      </c>
      <c r="AP278" s="16" t="s">
        <v>71</v>
      </c>
      <c r="AQ278" s="18" t="s">
        <v>69</v>
      </c>
      <c r="AR278" s="18" t="s">
        <v>69</v>
      </c>
      <c r="AS278" s="18">
        <v>100</v>
      </c>
      <c r="AT278" s="15" t="s">
        <v>69</v>
      </c>
      <c r="AU278" s="15" t="s">
        <v>69</v>
      </c>
      <c r="AV278" s="16" t="s">
        <v>71</v>
      </c>
      <c r="AW278" s="15" t="s">
        <v>69</v>
      </c>
      <c r="AX278" s="15" t="s">
        <v>69</v>
      </c>
      <c r="AY278" s="18">
        <v>100</v>
      </c>
      <c r="AZ278" s="15" t="s">
        <v>69</v>
      </c>
      <c r="BA278" s="15" t="s">
        <v>69</v>
      </c>
      <c r="BB278" s="16" t="s">
        <v>71</v>
      </c>
      <c r="BC278" s="15" t="s">
        <v>69</v>
      </c>
      <c r="BD278" s="15" t="s">
        <v>69</v>
      </c>
    </row>
    <row r="279" spans="1:56" s="20" customFormat="1" ht="16.5" customHeight="1">
      <c r="A279" s="15">
        <v>2</v>
      </c>
      <c r="B279" s="16" t="s">
        <v>534</v>
      </c>
      <c r="C279" s="16" t="s">
        <v>422</v>
      </c>
      <c r="D279" s="15">
        <v>250</v>
      </c>
      <c r="E279" s="16" t="s">
        <v>1710</v>
      </c>
      <c r="F279" s="16" t="s">
        <v>107</v>
      </c>
      <c r="G279" s="16" t="s">
        <v>99</v>
      </c>
      <c r="H279" s="16" t="s">
        <v>1787</v>
      </c>
      <c r="I279" s="16" t="s">
        <v>1788</v>
      </c>
      <c r="J279" s="16" t="s">
        <v>1789</v>
      </c>
      <c r="K279" s="16" t="s">
        <v>1790</v>
      </c>
      <c r="L279" s="15" t="s">
        <v>161</v>
      </c>
      <c r="M279" s="15" t="s">
        <v>60</v>
      </c>
      <c r="N279" s="15" t="s">
        <v>61</v>
      </c>
      <c r="O279" s="15" t="s">
        <v>104</v>
      </c>
      <c r="P279" s="16" t="s">
        <v>1791</v>
      </c>
      <c r="Q279" s="16" t="s">
        <v>1792</v>
      </c>
      <c r="R279" s="15" t="s">
        <v>65</v>
      </c>
      <c r="S279" s="15" t="s">
        <v>66</v>
      </c>
      <c r="T279" s="15" t="s">
        <v>67</v>
      </c>
      <c r="U279" s="17">
        <v>43831</v>
      </c>
      <c r="V279" s="17">
        <v>44196</v>
      </c>
      <c r="W279" s="18">
        <v>100</v>
      </c>
      <c r="X279" s="15">
        <v>2015</v>
      </c>
      <c r="Y279" s="16" t="s">
        <v>1793</v>
      </c>
      <c r="Z279" s="23">
        <v>100</v>
      </c>
      <c r="AA279" s="23">
        <v>100</v>
      </c>
      <c r="AB279" s="23">
        <f>(3+2)/(11+2)*100</f>
        <v>38.46153846153847</v>
      </c>
      <c r="AC279" s="44">
        <v>-61.53846153846153</v>
      </c>
      <c r="AD279" s="42" t="s">
        <v>193</v>
      </c>
      <c r="AE279" s="44">
        <v>38.46153846153847</v>
      </c>
      <c r="AF279" s="42" t="s">
        <v>1794</v>
      </c>
      <c r="AG279" s="18">
        <v>100</v>
      </c>
      <c r="AH279" s="18" t="s">
        <v>69</v>
      </c>
      <c r="AI279" s="18" t="s">
        <v>69</v>
      </c>
      <c r="AJ279" s="16" t="s">
        <v>71</v>
      </c>
      <c r="AK279" s="18" t="s">
        <v>69</v>
      </c>
      <c r="AL279" s="18" t="s">
        <v>69</v>
      </c>
      <c r="AM279" s="18">
        <v>100</v>
      </c>
      <c r="AN279" s="18" t="s">
        <v>69</v>
      </c>
      <c r="AO279" s="18" t="s">
        <v>69</v>
      </c>
      <c r="AP279" s="16" t="s">
        <v>71</v>
      </c>
      <c r="AQ279" s="18" t="s">
        <v>69</v>
      </c>
      <c r="AR279" s="18" t="s">
        <v>69</v>
      </c>
      <c r="AS279" s="18">
        <v>100</v>
      </c>
      <c r="AT279" s="15" t="s">
        <v>69</v>
      </c>
      <c r="AU279" s="15" t="s">
        <v>69</v>
      </c>
      <c r="AV279" s="16" t="s">
        <v>71</v>
      </c>
      <c r="AW279" s="15" t="s">
        <v>69</v>
      </c>
      <c r="AX279" s="15" t="s">
        <v>69</v>
      </c>
      <c r="AY279" s="18">
        <v>100</v>
      </c>
      <c r="AZ279" s="15" t="s">
        <v>69</v>
      </c>
      <c r="BA279" s="15" t="s">
        <v>69</v>
      </c>
      <c r="BB279" s="16" t="s">
        <v>71</v>
      </c>
      <c r="BC279" s="15" t="s">
        <v>69</v>
      </c>
      <c r="BD279" s="15" t="s">
        <v>69</v>
      </c>
    </row>
    <row r="280" spans="1:56" s="20" customFormat="1" ht="16.5" customHeight="1">
      <c r="A280" s="15">
        <v>2</v>
      </c>
      <c r="B280" s="16" t="s">
        <v>534</v>
      </c>
      <c r="C280" s="16" t="s">
        <v>422</v>
      </c>
      <c r="D280" s="15">
        <v>250</v>
      </c>
      <c r="E280" s="16" t="s">
        <v>1710</v>
      </c>
      <c r="F280" s="16" t="s">
        <v>114</v>
      </c>
      <c r="G280" s="16" t="s">
        <v>99</v>
      </c>
      <c r="H280" s="16" t="s">
        <v>1795</v>
      </c>
      <c r="I280" s="16" t="s">
        <v>1796</v>
      </c>
      <c r="J280" s="16" t="s">
        <v>1797</v>
      </c>
      <c r="K280" s="16" t="s">
        <v>1798</v>
      </c>
      <c r="L280" s="15" t="s">
        <v>161</v>
      </c>
      <c r="M280" s="15" t="s">
        <v>746</v>
      </c>
      <c r="N280" s="15" t="s">
        <v>455</v>
      </c>
      <c r="O280" s="15" t="s">
        <v>104</v>
      </c>
      <c r="P280" s="16" t="s">
        <v>1799</v>
      </c>
      <c r="Q280" s="16" t="s">
        <v>1800</v>
      </c>
      <c r="R280" s="15" t="s">
        <v>65</v>
      </c>
      <c r="S280" s="15" t="s">
        <v>184</v>
      </c>
      <c r="T280" s="15" t="s">
        <v>67</v>
      </c>
      <c r="U280" s="17">
        <v>43831</v>
      </c>
      <c r="V280" s="17">
        <v>44196</v>
      </c>
      <c r="W280" s="18">
        <v>9.5</v>
      </c>
      <c r="X280" s="15">
        <v>2015</v>
      </c>
      <c r="Y280" s="16" t="s">
        <v>1801</v>
      </c>
      <c r="Z280" s="23">
        <v>9.6</v>
      </c>
      <c r="AA280" s="23">
        <v>9.6</v>
      </c>
      <c r="AB280" s="23">
        <f>47.8/5</f>
        <v>9.559999999999999</v>
      </c>
      <c r="AC280" s="44">
        <v>-0.4166666666666763</v>
      </c>
      <c r="AD280" s="42" t="s">
        <v>164</v>
      </c>
      <c r="AE280" s="44">
        <v>99.58333333333333</v>
      </c>
      <c r="AF280" s="42" t="s">
        <v>1802</v>
      </c>
      <c r="AG280" s="18">
        <v>9.6</v>
      </c>
      <c r="AH280" s="18" t="s">
        <v>69</v>
      </c>
      <c r="AI280" s="18" t="s">
        <v>69</v>
      </c>
      <c r="AJ280" s="16" t="s">
        <v>71</v>
      </c>
      <c r="AK280" s="18" t="s">
        <v>69</v>
      </c>
      <c r="AL280" s="18" t="s">
        <v>69</v>
      </c>
      <c r="AM280" s="18">
        <v>9.6</v>
      </c>
      <c r="AN280" s="18" t="s">
        <v>69</v>
      </c>
      <c r="AO280" s="18" t="s">
        <v>69</v>
      </c>
      <c r="AP280" s="16" t="s">
        <v>71</v>
      </c>
      <c r="AQ280" s="18" t="s">
        <v>69</v>
      </c>
      <c r="AR280" s="18" t="s">
        <v>69</v>
      </c>
      <c r="AS280" s="18">
        <v>9.6</v>
      </c>
      <c r="AT280" s="15" t="s">
        <v>69</v>
      </c>
      <c r="AU280" s="15" t="s">
        <v>69</v>
      </c>
      <c r="AV280" s="16" t="s">
        <v>71</v>
      </c>
      <c r="AW280" s="15" t="s">
        <v>69</v>
      </c>
      <c r="AX280" s="15" t="s">
        <v>69</v>
      </c>
      <c r="AY280" s="18">
        <v>9.6</v>
      </c>
      <c r="AZ280" s="15" t="s">
        <v>69</v>
      </c>
      <c r="BA280" s="15" t="s">
        <v>69</v>
      </c>
      <c r="BB280" s="16" t="s">
        <v>71</v>
      </c>
      <c r="BC280" s="15" t="s">
        <v>69</v>
      </c>
      <c r="BD280" s="15" t="s">
        <v>69</v>
      </c>
    </row>
    <row r="281" spans="1:56" s="20" customFormat="1" ht="16.5" customHeight="1">
      <c r="A281" s="15">
        <v>2</v>
      </c>
      <c r="B281" s="16" t="s">
        <v>534</v>
      </c>
      <c r="C281" s="16" t="s">
        <v>422</v>
      </c>
      <c r="D281" s="15">
        <v>250</v>
      </c>
      <c r="E281" s="16" t="s">
        <v>1710</v>
      </c>
      <c r="F281" s="16" t="s">
        <v>121</v>
      </c>
      <c r="G281" s="16" t="s">
        <v>99</v>
      </c>
      <c r="H281" s="16" t="s">
        <v>1803</v>
      </c>
      <c r="I281" s="16" t="s">
        <v>1804</v>
      </c>
      <c r="J281" s="16" t="s">
        <v>1805</v>
      </c>
      <c r="K281" s="16" t="s">
        <v>1806</v>
      </c>
      <c r="L281" s="15" t="s">
        <v>161</v>
      </c>
      <c r="M281" s="15" t="s">
        <v>60</v>
      </c>
      <c r="N281" s="15" t="s">
        <v>61</v>
      </c>
      <c r="O281" s="15" t="s">
        <v>104</v>
      </c>
      <c r="P281" s="16" t="s">
        <v>1807</v>
      </c>
      <c r="Q281" s="16" t="s">
        <v>1808</v>
      </c>
      <c r="R281" s="15" t="s">
        <v>65</v>
      </c>
      <c r="S281" s="15" t="s">
        <v>66</v>
      </c>
      <c r="T281" s="15" t="s">
        <v>67</v>
      </c>
      <c r="U281" s="17">
        <v>43831</v>
      </c>
      <c r="V281" s="17">
        <v>44196</v>
      </c>
      <c r="W281" s="18">
        <v>100</v>
      </c>
      <c r="X281" s="15">
        <v>2016</v>
      </c>
      <c r="Y281" s="16" t="s">
        <v>1809</v>
      </c>
      <c r="Z281" s="21">
        <v>100</v>
      </c>
      <c r="AA281" s="21">
        <v>100</v>
      </c>
      <c r="AB281" s="21" t="s">
        <v>232</v>
      </c>
      <c r="AC281" s="42" t="s">
        <v>232</v>
      </c>
      <c r="AD281" s="42" t="s">
        <v>232</v>
      </c>
      <c r="AE281" s="42" t="s">
        <v>232</v>
      </c>
      <c r="AF281" s="42" t="s">
        <v>1810</v>
      </c>
      <c r="AG281" s="18">
        <v>100</v>
      </c>
      <c r="AH281" s="18" t="s">
        <v>69</v>
      </c>
      <c r="AI281" s="18" t="s">
        <v>69</v>
      </c>
      <c r="AJ281" s="16" t="s">
        <v>71</v>
      </c>
      <c r="AK281" s="18" t="s">
        <v>69</v>
      </c>
      <c r="AL281" s="18" t="s">
        <v>69</v>
      </c>
      <c r="AM281" s="18">
        <v>100</v>
      </c>
      <c r="AN281" s="18" t="s">
        <v>69</v>
      </c>
      <c r="AO281" s="18" t="s">
        <v>69</v>
      </c>
      <c r="AP281" s="16" t="s">
        <v>71</v>
      </c>
      <c r="AQ281" s="18" t="s">
        <v>69</v>
      </c>
      <c r="AR281" s="18" t="s">
        <v>69</v>
      </c>
      <c r="AS281" s="18">
        <v>100</v>
      </c>
      <c r="AT281" s="15" t="s">
        <v>69</v>
      </c>
      <c r="AU281" s="15" t="s">
        <v>69</v>
      </c>
      <c r="AV281" s="16" t="s">
        <v>71</v>
      </c>
      <c r="AW281" s="15" t="s">
        <v>69</v>
      </c>
      <c r="AX281" s="15" t="s">
        <v>69</v>
      </c>
      <c r="AY281" s="18">
        <v>100</v>
      </c>
      <c r="AZ281" s="15" t="s">
        <v>69</v>
      </c>
      <c r="BA281" s="15" t="s">
        <v>69</v>
      </c>
      <c r="BB281" s="16" t="s">
        <v>71</v>
      </c>
      <c r="BC281" s="15" t="s">
        <v>69</v>
      </c>
      <c r="BD281" s="15" t="s">
        <v>69</v>
      </c>
    </row>
    <row r="282" spans="1:56" s="20" customFormat="1" ht="16.5" customHeight="1">
      <c r="A282" s="15">
        <v>2</v>
      </c>
      <c r="B282" s="16" t="s">
        <v>534</v>
      </c>
      <c r="C282" s="16" t="s">
        <v>422</v>
      </c>
      <c r="D282" s="15">
        <v>250</v>
      </c>
      <c r="E282" s="16" t="s">
        <v>1710</v>
      </c>
      <c r="F282" s="16" t="s">
        <v>128</v>
      </c>
      <c r="G282" s="16" t="s">
        <v>99</v>
      </c>
      <c r="H282" s="16" t="s">
        <v>1811</v>
      </c>
      <c r="I282" s="16" t="s">
        <v>1812</v>
      </c>
      <c r="J282" s="16" t="s">
        <v>1813</v>
      </c>
      <c r="K282" s="16" t="s">
        <v>1814</v>
      </c>
      <c r="L282" s="15" t="s">
        <v>161</v>
      </c>
      <c r="M282" s="15" t="s">
        <v>60</v>
      </c>
      <c r="N282" s="15" t="s">
        <v>61</v>
      </c>
      <c r="O282" s="15" t="s">
        <v>104</v>
      </c>
      <c r="P282" s="16" t="s">
        <v>1815</v>
      </c>
      <c r="Q282" s="16" t="s">
        <v>1816</v>
      </c>
      <c r="R282" s="15" t="s">
        <v>65</v>
      </c>
      <c r="S282" s="15" t="s">
        <v>184</v>
      </c>
      <c r="T282" s="15" t="s">
        <v>67</v>
      </c>
      <c r="U282" s="17">
        <v>43831</v>
      </c>
      <c r="V282" s="17">
        <v>44196</v>
      </c>
      <c r="W282" s="18">
        <v>95</v>
      </c>
      <c r="X282" s="15">
        <v>2016</v>
      </c>
      <c r="Y282" s="16" t="s">
        <v>1817</v>
      </c>
      <c r="Z282" s="23">
        <v>96</v>
      </c>
      <c r="AA282" s="23">
        <v>96</v>
      </c>
      <c r="AB282" s="23">
        <f>5/(1+4)*100</f>
        <v>100</v>
      </c>
      <c r="AC282" s="44">
        <v>4.166666666666674</v>
      </c>
      <c r="AD282" s="42" t="s">
        <v>164</v>
      </c>
      <c r="AE282" s="44">
        <v>104.16666666666667</v>
      </c>
      <c r="AF282" s="42" t="s">
        <v>1818</v>
      </c>
      <c r="AG282" s="18">
        <v>96</v>
      </c>
      <c r="AH282" s="18" t="s">
        <v>69</v>
      </c>
      <c r="AI282" s="18" t="s">
        <v>69</v>
      </c>
      <c r="AJ282" s="16" t="s">
        <v>71</v>
      </c>
      <c r="AK282" s="18" t="s">
        <v>69</v>
      </c>
      <c r="AL282" s="18" t="s">
        <v>69</v>
      </c>
      <c r="AM282" s="18">
        <v>96</v>
      </c>
      <c r="AN282" s="18" t="s">
        <v>69</v>
      </c>
      <c r="AO282" s="18" t="s">
        <v>69</v>
      </c>
      <c r="AP282" s="16" t="s">
        <v>71</v>
      </c>
      <c r="AQ282" s="18" t="s">
        <v>69</v>
      </c>
      <c r="AR282" s="18" t="s">
        <v>69</v>
      </c>
      <c r="AS282" s="18">
        <v>96</v>
      </c>
      <c r="AT282" s="15" t="s">
        <v>69</v>
      </c>
      <c r="AU282" s="15" t="s">
        <v>69</v>
      </c>
      <c r="AV282" s="16" t="s">
        <v>71</v>
      </c>
      <c r="AW282" s="15" t="s">
        <v>69</v>
      </c>
      <c r="AX282" s="15" t="s">
        <v>69</v>
      </c>
      <c r="AY282" s="18">
        <v>96</v>
      </c>
      <c r="AZ282" s="15" t="s">
        <v>69</v>
      </c>
      <c r="BA282" s="15" t="s">
        <v>69</v>
      </c>
      <c r="BB282" s="16" t="s">
        <v>71</v>
      </c>
      <c r="BC282" s="15" t="s">
        <v>69</v>
      </c>
      <c r="BD282" s="15" t="s">
        <v>69</v>
      </c>
    </row>
    <row r="283" spans="1:56" s="20" customFormat="1" ht="16.5" customHeight="1">
      <c r="A283" s="15">
        <v>2</v>
      </c>
      <c r="B283" s="16" t="s">
        <v>534</v>
      </c>
      <c r="C283" s="16" t="s">
        <v>422</v>
      </c>
      <c r="D283" s="15">
        <v>250</v>
      </c>
      <c r="E283" s="16" t="s">
        <v>1710</v>
      </c>
      <c r="F283" s="16" t="s">
        <v>135</v>
      </c>
      <c r="G283" s="16" t="s">
        <v>99</v>
      </c>
      <c r="H283" s="16" t="s">
        <v>1819</v>
      </c>
      <c r="I283" s="16" t="s">
        <v>1820</v>
      </c>
      <c r="J283" s="16" t="s">
        <v>1821</v>
      </c>
      <c r="K283" s="16" t="s">
        <v>1822</v>
      </c>
      <c r="L283" s="15" t="s">
        <v>88</v>
      </c>
      <c r="M283" s="15" t="s">
        <v>60</v>
      </c>
      <c r="N283" s="15" t="s">
        <v>61</v>
      </c>
      <c r="O283" s="15" t="s">
        <v>104</v>
      </c>
      <c r="P283" s="16" t="s">
        <v>1823</v>
      </c>
      <c r="Q283" s="16" t="s">
        <v>1824</v>
      </c>
      <c r="R283" s="15" t="s">
        <v>65</v>
      </c>
      <c r="S283" s="15" t="s">
        <v>184</v>
      </c>
      <c r="T283" s="15" t="s">
        <v>67</v>
      </c>
      <c r="U283" s="17">
        <v>43831</v>
      </c>
      <c r="V283" s="17">
        <v>44196</v>
      </c>
      <c r="W283" s="18">
        <v>100</v>
      </c>
      <c r="X283" s="15">
        <v>2016</v>
      </c>
      <c r="Y283" s="16" t="s">
        <v>1785</v>
      </c>
      <c r="Z283" s="21">
        <v>100</v>
      </c>
      <c r="AA283" s="21" t="s">
        <v>69</v>
      </c>
      <c r="AB283" s="21" t="s">
        <v>69</v>
      </c>
      <c r="AC283" s="42" t="s">
        <v>70</v>
      </c>
      <c r="AD283" s="42" t="s">
        <v>70</v>
      </c>
      <c r="AE283" s="42" t="s">
        <v>70</v>
      </c>
      <c r="AF283" s="43" t="s">
        <v>69</v>
      </c>
      <c r="AG283" s="18">
        <v>100</v>
      </c>
      <c r="AH283" s="18" t="s">
        <v>69</v>
      </c>
      <c r="AI283" s="18" t="s">
        <v>69</v>
      </c>
      <c r="AJ283" s="16" t="s">
        <v>71</v>
      </c>
      <c r="AK283" s="18" t="s">
        <v>69</v>
      </c>
      <c r="AL283" s="18" t="s">
        <v>69</v>
      </c>
      <c r="AM283" s="15" t="s">
        <v>69</v>
      </c>
      <c r="AN283" s="15" t="s">
        <v>69</v>
      </c>
      <c r="AO283" s="16" t="s">
        <v>70</v>
      </c>
      <c r="AP283" s="16" t="s">
        <v>70</v>
      </c>
      <c r="AQ283" s="16" t="s">
        <v>70</v>
      </c>
      <c r="AR283" s="15" t="s">
        <v>69</v>
      </c>
      <c r="AS283" s="18">
        <v>100</v>
      </c>
      <c r="AT283" s="15" t="s">
        <v>69</v>
      </c>
      <c r="AU283" s="15" t="s">
        <v>69</v>
      </c>
      <c r="AV283" s="16" t="s">
        <v>71</v>
      </c>
      <c r="AW283" s="15" t="s">
        <v>69</v>
      </c>
      <c r="AX283" s="15" t="s">
        <v>69</v>
      </c>
      <c r="AY283" s="18">
        <v>100</v>
      </c>
      <c r="AZ283" s="15" t="s">
        <v>69</v>
      </c>
      <c r="BA283" s="15" t="s">
        <v>69</v>
      </c>
      <c r="BB283" s="16" t="s">
        <v>71</v>
      </c>
      <c r="BC283" s="15" t="s">
        <v>69</v>
      </c>
      <c r="BD283" s="15" t="s">
        <v>69</v>
      </c>
    </row>
    <row r="284" spans="1:56" s="20" customFormat="1" ht="16.5" customHeight="1">
      <c r="A284" s="15">
        <v>2</v>
      </c>
      <c r="B284" s="16" t="s">
        <v>534</v>
      </c>
      <c r="C284" s="16" t="s">
        <v>422</v>
      </c>
      <c r="D284" s="15">
        <v>250</v>
      </c>
      <c r="E284" s="16" t="s">
        <v>1710</v>
      </c>
      <c r="F284" s="16" t="s">
        <v>142</v>
      </c>
      <c r="G284" s="16" t="s">
        <v>99</v>
      </c>
      <c r="H284" s="16" t="s">
        <v>1825</v>
      </c>
      <c r="I284" s="16" t="s">
        <v>1826</v>
      </c>
      <c r="J284" s="16" t="s">
        <v>1827</v>
      </c>
      <c r="K284" s="16" t="s">
        <v>1828</v>
      </c>
      <c r="L284" s="15" t="s">
        <v>88</v>
      </c>
      <c r="M284" s="15" t="s">
        <v>60</v>
      </c>
      <c r="N284" s="15" t="s">
        <v>61</v>
      </c>
      <c r="O284" s="15" t="s">
        <v>104</v>
      </c>
      <c r="P284" s="16" t="s">
        <v>1829</v>
      </c>
      <c r="Q284" s="16" t="s">
        <v>1830</v>
      </c>
      <c r="R284" s="15" t="s">
        <v>65</v>
      </c>
      <c r="S284" s="15" t="s">
        <v>176</v>
      </c>
      <c r="T284" s="15" t="s">
        <v>67</v>
      </c>
      <c r="U284" s="17">
        <v>43862</v>
      </c>
      <c r="V284" s="17">
        <v>44196</v>
      </c>
      <c r="W284" s="18">
        <v>100</v>
      </c>
      <c r="X284" s="15">
        <v>2016</v>
      </c>
      <c r="Y284" s="16" t="s">
        <v>1785</v>
      </c>
      <c r="Z284" s="21">
        <v>100</v>
      </c>
      <c r="AA284" s="21" t="s">
        <v>69</v>
      </c>
      <c r="AB284" s="21" t="s">
        <v>69</v>
      </c>
      <c r="AC284" s="42" t="s">
        <v>70</v>
      </c>
      <c r="AD284" s="42" t="s">
        <v>70</v>
      </c>
      <c r="AE284" s="42" t="s">
        <v>70</v>
      </c>
      <c r="AF284" s="43" t="s">
        <v>69</v>
      </c>
      <c r="AG284" s="18">
        <v>40</v>
      </c>
      <c r="AH284" s="18" t="s">
        <v>69</v>
      </c>
      <c r="AI284" s="18" t="s">
        <v>69</v>
      </c>
      <c r="AJ284" s="16" t="s">
        <v>71</v>
      </c>
      <c r="AK284" s="18" t="s">
        <v>69</v>
      </c>
      <c r="AL284" s="18" t="s">
        <v>69</v>
      </c>
      <c r="AM284" s="15" t="s">
        <v>69</v>
      </c>
      <c r="AN284" s="15" t="s">
        <v>69</v>
      </c>
      <c r="AO284" s="16" t="s">
        <v>70</v>
      </c>
      <c r="AP284" s="16" t="s">
        <v>70</v>
      </c>
      <c r="AQ284" s="16" t="s">
        <v>70</v>
      </c>
      <c r="AR284" s="15" t="s">
        <v>69</v>
      </c>
      <c r="AS284" s="18">
        <v>100</v>
      </c>
      <c r="AT284" s="15" t="s">
        <v>69</v>
      </c>
      <c r="AU284" s="15" t="s">
        <v>69</v>
      </c>
      <c r="AV284" s="16" t="s">
        <v>71</v>
      </c>
      <c r="AW284" s="15" t="s">
        <v>69</v>
      </c>
      <c r="AX284" s="15" t="s">
        <v>69</v>
      </c>
      <c r="AY284" s="18">
        <v>100</v>
      </c>
      <c r="AZ284" s="15" t="s">
        <v>69</v>
      </c>
      <c r="BA284" s="15" t="s">
        <v>69</v>
      </c>
      <c r="BB284" s="16" t="s">
        <v>71</v>
      </c>
      <c r="BC284" s="15" t="s">
        <v>69</v>
      </c>
      <c r="BD284" s="15" t="s">
        <v>69</v>
      </c>
    </row>
    <row r="285" spans="1:56" s="20" customFormat="1" ht="16.5" customHeight="1">
      <c r="A285" s="15">
        <v>2</v>
      </c>
      <c r="B285" s="16" t="s">
        <v>534</v>
      </c>
      <c r="C285" s="16" t="s">
        <v>422</v>
      </c>
      <c r="D285" s="15">
        <v>250</v>
      </c>
      <c r="E285" s="16" t="s">
        <v>1710</v>
      </c>
      <c r="F285" s="16" t="s">
        <v>149</v>
      </c>
      <c r="G285" s="16" t="s">
        <v>99</v>
      </c>
      <c r="H285" s="16" t="s">
        <v>1831</v>
      </c>
      <c r="I285" s="16" t="s">
        <v>1832</v>
      </c>
      <c r="J285" s="16" t="s">
        <v>1833</v>
      </c>
      <c r="K285" s="16" t="s">
        <v>1834</v>
      </c>
      <c r="L285" s="15" t="s">
        <v>88</v>
      </c>
      <c r="M285" s="15" t="s">
        <v>60</v>
      </c>
      <c r="N285" s="15" t="s">
        <v>61</v>
      </c>
      <c r="O285" s="15" t="s">
        <v>104</v>
      </c>
      <c r="P285" s="16" t="s">
        <v>1835</v>
      </c>
      <c r="Q285" s="16" t="s">
        <v>1836</v>
      </c>
      <c r="R285" s="15" t="s">
        <v>65</v>
      </c>
      <c r="S285" s="15" t="s">
        <v>184</v>
      </c>
      <c r="T285" s="15" t="s">
        <v>67</v>
      </c>
      <c r="U285" s="17">
        <v>43922</v>
      </c>
      <c r="V285" s="17">
        <v>44196</v>
      </c>
      <c r="W285" s="18">
        <v>100</v>
      </c>
      <c r="X285" s="15">
        <v>2015</v>
      </c>
      <c r="Y285" s="16" t="s">
        <v>1785</v>
      </c>
      <c r="Z285" s="21">
        <v>100</v>
      </c>
      <c r="AA285" s="21" t="s">
        <v>69</v>
      </c>
      <c r="AB285" s="21" t="s">
        <v>69</v>
      </c>
      <c r="AC285" s="42" t="s">
        <v>70</v>
      </c>
      <c r="AD285" s="42" t="s">
        <v>70</v>
      </c>
      <c r="AE285" s="42" t="s">
        <v>70</v>
      </c>
      <c r="AF285" s="43" t="s">
        <v>69</v>
      </c>
      <c r="AG285" s="18">
        <v>100</v>
      </c>
      <c r="AH285" s="18" t="s">
        <v>69</v>
      </c>
      <c r="AI285" s="18" t="s">
        <v>69</v>
      </c>
      <c r="AJ285" s="16" t="s">
        <v>71</v>
      </c>
      <c r="AK285" s="18" t="s">
        <v>69</v>
      </c>
      <c r="AL285" s="18" t="s">
        <v>69</v>
      </c>
      <c r="AM285" s="15" t="s">
        <v>69</v>
      </c>
      <c r="AN285" s="15" t="s">
        <v>69</v>
      </c>
      <c r="AO285" s="16" t="s">
        <v>70</v>
      </c>
      <c r="AP285" s="16" t="s">
        <v>70</v>
      </c>
      <c r="AQ285" s="16" t="s">
        <v>70</v>
      </c>
      <c r="AR285" s="15" t="s">
        <v>69</v>
      </c>
      <c r="AS285" s="18">
        <v>100</v>
      </c>
      <c r="AT285" s="15" t="s">
        <v>69</v>
      </c>
      <c r="AU285" s="15" t="s">
        <v>69</v>
      </c>
      <c r="AV285" s="16" t="s">
        <v>71</v>
      </c>
      <c r="AW285" s="15" t="s">
        <v>69</v>
      </c>
      <c r="AX285" s="15" t="s">
        <v>69</v>
      </c>
      <c r="AY285" s="18">
        <v>100</v>
      </c>
      <c r="AZ285" s="15" t="s">
        <v>69</v>
      </c>
      <c r="BA285" s="15" t="s">
        <v>69</v>
      </c>
      <c r="BB285" s="16" t="s">
        <v>71</v>
      </c>
      <c r="BC285" s="15" t="s">
        <v>69</v>
      </c>
      <c r="BD285" s="15" t="s">
        <v>69</v>
      </c>
    </row>
    <row r="286" spans="1:56" s="20" customFormat="1" ht="16.5" customHeight="1">
      <c r="A286" s="15">
        <v>2</v>
      </c>
      <c r="B286" s="16" t="s">
        <v>534</v>
      </c>
      <c r="C286" s="16" t="s">
        <v>422</v>
      </c>
      <c r="D286" s="15">
        <v>250</v>
      </c>
      <c r="E286" s="16" t="s">
        <v>1710</v>
      </c>
      <c r="F286" s="16" t="s">
        <v>156</v>
      </c>
      <c r="G286" s="16" t="s">
        <v>99</v>
      </c>
      <c r="H286" s="16" t="s">
        <v>1837</v>
      </c>
      <c r="I286" s="16" t="s">
        <v>1838</v>
      </c>
      <c r="J286" s="16" t="s">
        <v>1839</v>
      </c>
      <c r="K286" s="16" t="s">
        <v>1840</v>
      </c>
      <c r="L286" s="15" t="s">
        <v>59</v>
      </c>
      <c r="M286" s="15" t="s">
        <v>60</v>
      </c>
      <c r="N286" s="15" t="s">
        <v>61</v>
      </c>
      <c r="O286" s="15" t="s">
        <v>104</v>
      </c>
      <c r="P286" s="16" t="s">
        <v>1841</v>
      </c>
      <c r="Q286" s="16" t="s">
        <v>1842</v>
      </c>
      <c r="R286" s="15" t="s">
        <v>65</v>
      </c>
      <c r="S286" s="15" t="s">
        <v>66</v>
      </c>
      <c r="T286" s="15" t="s">
        <v>67</v>
      </c>
      <c r="U286" s="17">
        <v>43831</v>
      </c>
      <c r="V286" s="17">
        <v>44196</v>
      </c>
      <c r="W286" s="18">
        <v>100</v>
      </c>
      <c r="X286" s="15">
        <v>2017</v>
      </c>
      <c r="Y286" s="16" t="s">
        <v>1843</v>
      </c>
      <c r="Z286" s="21">
        <v>100</v>
      </c>
      <c r="AA286" s="21" t="s">
        <v>69</v>
      </c>
      <c r="AB286" s="21" t="s">
        <v>69</v>
      </c>
      <c r="AC286" s="42" t="s">
        <v>70</v>
      </c>
      <c r="AD286" s="42" t="s">
        <v>70</v>
      </c>
      <c r="AE286" s="42" t="s">
        <v>70</v>
      </c>
      <c r="AF286" s="43" t="s">
        <v>69</v>
      </c>
      <c r="AG286" s="15" t="s">
        <v>69</v>
      </c>
      <c r="AH286" s="15" t="s">
        <v>69</v>
      </c>
      <c r="AI286" s="16" t="s">
        <v>70</v>
      </c>
      <c r="AJ286" s="16" t="s">
        <v>70</v>
      </c>
      <c r="AK286" s="16" t="s">
        <v>70</v>
      </c>
      <c r="AL286" s="15" t="s">
        <v>69</v>
      </c>
      <c r="AM286" s="15" t="s">
        <v>69</v>
      </c>
      <c r="AN286" s="15" t="s">
        <v>69</v>
      </c>
      <c r="AO286" s="16" t="s">
        <v>70</v>
      </c>
      <c r="AP286" s="16" t="s">
        <v>70</v>
      </c>
      <c r="AQ286" s="16" t="s">
        <v>70</v>
      </c>
      <c r="AR286" s="15" t="s">
        <v>69</v>
      </c>
      <c r="AS286" s="15" t="s">
        <v>69</v>
      </c>
      <c r="AT286" s="15" t="s">
        <v>69</v>
      </c>
      <c r="AU286" s="16" t="s">
        <v>70</v>
      </c>
      <c r="AV286" s="16" t="s">
        <v>70</v>
      </c>
      <c r="AW286" s="16" t="s">
        <v>70</v>
      </c>
      <c r="AX286" s="15" t="s">
        <v>69</v>
      </c>
      <c r="AY286" s="18">
        <v>100</v>
      </c>
      <c r="AZ286" s="15" t="s">
        <v>69</v>
      </c>
      <c r="BA286" s="15" t="s">
        <v>69</v>
      </c>
      <c r="BB286" s="16" t="s">
        <v>71</v>
      </c>
      <c r="BC286" s="15" t="s">
        <v>69</v>
      </c>
      <c r="BD286" s="15" t="s">
        <v>69</v>
      </c>
    </row>
    <row r="287" spans="1:56" s="20" customFormat="1" ht="16.5" customHeight="1">
      <c r="A287" s="15">
        <v>2</v>
      </c>
      <c r="B287" s="16" t="s">
        <v>534</v>
      </c>
      <c r="C287" s="16" t="s">
        <v>422</v>
      </c>
      <c r="D287" s="15">
        <v>250</v>
      </c>
      <c r="E287" s="16" t="s">
        <v>1710</v>
      </c>
      <c r="F287" s="16" t="s">
        <v>340</v>
      </c>
      <c r="G287" s="16" t="s">
        <v>99</v>
      </c>
      <c r="H287" s="16" t="s">
        <v>1844</v>
      </c>
      <c r="I287" s="16" t="s">
        <v>1845</v>
      </c>
      <c r="J287" s="16" t="s">
        <v>1846</v>
      </c>
      <c r="K287" s="16" t="s">
        <v>1847</v>
      </c>
      <c r="L287" s="15" t="s">
        <v>59</v>
      </c>
      <c r="M287" s="15" t="s">
        <v>60</v>
      </c>
      <c r="N287" s="15" t="s">
        <v>61</v>
      </c>
      <c r="O287" s="15" t="s">
        <v>104</v>
      </c>
      <c r="P287" s="16" t="s">
        <v>1848</v>
      </c>
      <c r="Q287" s="16" t="s">
        <v>1849</v>
      </c>
      <c r="R287" s="15" t="s">
        <v>65</v>
      </c>
      <c r="S287" s="15" t="s">
        <v>66</v>
      </c>
      <c r="T287" s="15" t="s">
        <v>67</v>
      </c>
      <c r="U287" s="17">
        <v>43831</v>
      </c>
      <c r="V287" s="17">
        <v>44196</v>
      </c>
      <c r="W287" s="18">
        <v>100</v>
      </c>
      <c r="X287" s="15">
        <v>2016</v>
      </c>
      <c r="Y287" s="16" t="s">
        <v>1850</v>
      </c>
      <c r="Z287" s="21">
        <v>100</v>
      </c>
      <c r="AA287" s="21" t="s">
        <v>69</v>
      </c>
      <c r="AB287" s="21" t="s">
        <v>69</v>
      </c>
      <c r="AC287" s="42" t="s">
        <v>70</v>
      </c>
      <c r="AD287" s="42" t="s">
        <v>70</v>
      </c>
      <c r="AE287" s="42" t="s">
        <v>70</v>
      </c>
      <c r="AF287" s="43" t="s">
        <v>69</v>
      </c>
      <c r="AG287" s="15" t="s">
        <v>69</v>
      </c>
      <c r="AH287" s="15" t="s">
        <v>69</v>
      </c>
      <c r="AI287" s="16" t="s">
        <v>70</v>
      </c>
      <c r="AJ287" s="16" t="s">
        <v>70</v>
      </c>
      <c r="AK287" s="16" t="s">
        <v>70</v>
      </c>
      <c r="AL287" s="15" t="s">
        <v>69</v>
      </c>
      <c r="AM287" s="15" t="s">
        <v>69</v>
      </c>
      <c r="AN287" s="15" t="s">
        <v>69</v>
      </c>
      <c r="AO287" s="16" t="s">
        <v>70</v>
      </c>
      <c r="AP287" s="16" t="s">
        <v>70</v>
      </c>
      <c r="AQ287" s="16" t="s">
        <v>70</v>
      </c>
      <c r="AR287" s="15" t="s">
        <v>69</v>
      </c>
      <c r="AS287" s="15" t="s">
        <v>69</v>
      </c>
      <c r="AT287" s="15" t="s">
        <v>69</v>
      </c>
      <c r="AU287" s="16" t="s">
        <v>70</v>
      </c>
      <c r="AV287" s="16" t="s">
        <v>70</v>
      </c>
      <c r="AW287" s="16" t="s">
        <v>70</v>
      </c>
      <c r="AX287" s="15" t="s">
        <v>69</v>
      </c>
      <c r="AY287" s="18">
        <v>100</v>
      </c>
      <c r="AZ287" s="15" t="s">
        <v>69</v>
      </c>
      <c r="BA287" s="15" t="s">
        <v>69</v>
      </c>
      <c r="BB287" s="16" t="s">
        <v>71</v>
      </c>
      <c r="BC287" s="15" t="s">
        <v>69</v>
      </c>
      <c r="BD287" s="15" t="s">
        <v>69</v>
      </c>
    </row>
    <row r="288" spans="1:56" s="20" customFormat="1" ht="16.5" customHeight="1">
      <c r="A288" s="15">
        <v>2</v>
      </c>
      <c r="B288" s="16" t="s">
        <v>534</v>
      </c>
      <c r="C288" s="16" t="s">
        <v>422</v>
      </c>
      <c r="D288" s="15">
        <v>250</v>
      </c>
      <c r="E288" s="16" t="s">
        <v>1710</v>
      </c>
      <c r="F288" s="16" t="s">
        <v>524</v>
      </c>
      <c r="G288" s="16" t="s">
        <v>99</v>
      </c>
      <c r="H288" s="16" t="s">
        <v>1851</v>
      </c>
      <c r="I288" s="16" t="s">
        <v>1852</v>
      </c>
      <c r="J288" s="16" t="s">
        <v>1853</v>
      </c>
      <c r="K288" s="16" t="s">
        <v>1854</v>
      </c>
      <c r="L288" s="15" t="s">
        <v>59</v>
      </c>
      <c r="M288" s="15" t="s">
        <v>60</v>
      </c>
      <c r="N288" s="15" t="s">
        <v>61</v>
      </c>
      <c r="O288" s="15" t="s">
        <v>104</v>
      </c>
      <c r="P288" s="16" t="s">
        <v>1855</v>
      </c>
      <c r="Q288" s="16" t="s">
        <v>1856</v>
      </c>
      <c r="R288" s="15" t="s">
        <v>65</v>
      </c>
      <c r="S288" s="15" t="s">
        <v>176</v>
      </c>
      <c r="T288" s="15" t="s">
        <v>67</v>
      </c>
      <c r="U288" s="17">
        <v>43891</v>
      </c>
      <c r="V288" s="17">
        <v>44196</v>
      </c>
      <c r="W288" s="18">
        <v>100</v>
      </c>
      <c r="X288" s="15">
        <v>2016</v>
      </c>
      <c r="Y288" s="16" t="s">
        <v>1857</v>
      </c>
      <c r="Z288" s="21">
        <v>100</v>
      </c>
      <c r="AA288" s="21" t="s">
        <v>69</v>
      </c>
      <c r="AB288" s="21" t="s">
        <v>69</v>
      </c>
      <c r="AC288" s="42" t="s">
        <v>70</v>
      </c>
      <c r="AD288" s="42" t="s">
        <v>70</v>
      </c>
      <c r="AE288" s="42" t="s">
        <v>70</v>
      </c>
      <c r="AF288" s="43" t="s">
        <v>69</v>
      </c>
      <c r="AG288" s="15" t="s">
        <v>69</v>
      </c>
      <c r="AH288" s="15" t="s">
        <v>69</v>
      </c>
      <c r="AI288" s="16" t="s">
        <v>70</v>
      </c>
      <c r="AJ288" s="16" t="s">
        <v>70</v>
      </c>
      <c r="AK288" s="16" t="s">
        <v>70</v>
      </c>
      <c r="AL288" s="15" t="s">
        <v>69</v>
      </c>
      <c r="AM288" s="15" t="s">
        <v>69</v>
      </c>
      <c r="AN288" s="15" t="s">
        <v>69</v>
      </c>
      <c r="AO288" s="16" t="s">
        <v>70</v>
      </c>
      <c r="AP288" s="16" t="s">
        <v>70</v>
      </c>
      <c r="AQ288" s="16" t="s">
        <v>70</v>
      </c>
      <c r="AR288" s="15" t="s">
        <v>69</v>
      </c>
      <c r="AS288" s="15" t="s">
        <v>69</v>
      </c>
      <c r="AT288" s="15" t="s">
        <v>69</v>
      </c>
      <c r="AU288" s="16" t="s">
        <v>70</v>
      </c>
      <c r="AV288" s="16" t="s">
        <v>70</v>
      </c>
      <c r="AW288" s="16" t="s">
        <v>70</v>
      </c>
      <c r="AX288" s="15" t="s">
        <v>69</v>
      </c>
      <c r="AY288" s="18">
        <v>100</v>
      </c>
      <c r="AZ288" s="15" t="s">
        <v>69</v>
      </c>
      <c r="BA288" s="15" t="s">
        <v>69</v>
      </c>
      <c r="BB288" s="16" t="s">
        <v>71</v>
      </c>
      <c r="BC288" s="15" t="s">
        <v>69</v>
      </c>
      <c r="BD288" s="15" t="s">
        <v>69</v>
      </c>
    </row>
    <row r="289" spans="1:56" s="20" customFormat="1" ht="16.5" customHeight="1">
      <c r="A289" s="15">
        <v>2</v>
      </c>
      <c r="B289" s="16" t="s">
        <v>534</v>
      </c>
      <c r="C289" s="16" t="s">
        <v>422</v>
      </c>
      <c r="D289" s="15">
        <v>250</v>
      </c>
      <c r="E289" s="16" t="s">
        <v>1710</v>
      </c>
      <c r="F289" s="16" t="s">
        <v>530</v>
      </c>
      <c r="G289" s="16" t="s">
        <v>99</v>
      </c>
      <c r="H289" s="16" t="s">
        <v>1858</v>
      </c>
      <c r="I289" s="16" t="s">
        <v>1859</v>
      </c>
      <c r="J289" s="16" t="s">
        <v>1860</v>
      </c>
      <c r="K289" s="16" t="s">
        <v>1861</v>
      </c>
      <c r="L289" s="15" t="s">
        <v>88</v>
      </c>
      <c r="M289" s="15" t="s">
        <v>60</v>
      </c>
      <c r="N289" s="15" t="s">
        <v>61</v>
      </c>
      <c r="O289" s="15" t="s">
        <v>104</v>
      </c>
      <c r="P289" s="16" t="s">
        <v>1862</v>
      </c>
      <c r="Q289" s="16" t="s">
        <v>1863</v>
      </c>
      <c r="R289" s="15" t="s">
        <v>65</v>
      </c>
      <c r="S289" s="15" t="s">
        <v>184</v>
      </c>
      <c r="T289" s="15" t="s">
        <v>67</v>
      </c>
      <c r="U289" s="17">
        <v>43862</v>
      </c>
      <c r="V289" s="17">
        <v>44196</v>
      </c>
      <c r="W289" s="18">
        <v>0</v>
      </c>
      <c r="X289" s="15">
        <v>2019</v>
      </c>
      <c r="Y289" s="16" t="s">
        <v>1785</v>
      </c>
      <c r="Z289" s="21">
        <v>100</v>
      </c>
      <c r="AA289" s="21" t="s">
        <v>69</v>
      </c>
      <c r="AB289" s="21" t="s">
        <v>69</v>
      </c>
      <c r="AC289" s="42" t="s">
        <v>70</v>
      </c>
      <c r="AD289" s="42" t="s">
        <v>70</v>
      </c>
      <c r="AE289" s="42" t="s">
        <v>70</v>
      </c>
      <c r="AF289" s="43" t="s">
        <v>69</v>
      </c>
      <c r="AG289" s="18">
        <v>100</v>
      </c>
      <c r="AH289" s="18" t="s">
        <v>69</v>
      </c>
      <c r="AI289" s="18" t="s">
        <v>69</v>
      </c>
      <c r="AJ289" s="16" t="s">
        <v>71</v>
      </c>
      <c r="AK289" s="18" t="s">
        <v>69</v>
      </c>
      <c r="AL289" s="18" t="s">
        <v>69</v>
      </c>
      <c r="AM289" s="15" t="s">
        <v>69</v>
      </c>
      <c r="AN289" s="15" t="s">
        <v>69</v>
      </c>
      <c r="AO289" s="16" t="s">
        <v>70</v>
      </c>
      <c r="AP289" s="16" t="s">
        <v>70</v>
      </c>
      <c r="AQ289" s="16" t="s">
        <v>70</v>
      </c>
      <c r="AR289" s="15" t="s">
        <v>69</v>
      </c>
      <c r="AS289" s="18">
        <v>100</v>
      </c>
      <c r="AT289" s="15" t="s">
        <v>69</v>
      </c>
      <c r="AU289" s="15" t="s">
        <v>69</v>
      </c>
      <c r="AV289" s="16" t="s">
        <v>71</v>
      </c>
      <c r="AW289" s="15" t="s">
        <v>69</v>
      </c>
      <c r="AX289" s="15" t="s">
        <v>69</v>
      </c>
      <c r="AY289" s="18">
        <v>100</v>
      </c>
      <c r="AZ289" s="15" t="s">
        <v>69</v>
      </c>
      <c r="BA289" s="15" t="s">
        <v>69</v>
      </c>
      <c r="BB289" s="16" t="s">
        <v>71</v>
      </c>
      <c r="BC289" s="15" t="s">
        <v>69</v>
      </c>
      <c r="BD289" s="15" t="s">
        <v>69</v>
      </c>
    </row>
    <row r="290" spans="1:56" s="20" customFormat="1" ht="16.5" customHeight="1">
      <c r="A290" s="15">
        <v>2</v>
      </c>
      <c r="B290" s="16" t="s">
        <v>534</v>
      </c>
      <c r="C290" s="16" t="s">
        <v>422</v>
      </c>
      <c r="D290" s="15">
        <v>250</v>
      </c>
      <c r="E290" s="16" t="s">
        <v>1710</v>
      </c>
      <c r="F290" s="16" t="s">
        <v>1864</v>
      </c>
      <c r="G290" s="16" t="s">
        <v>99</v>
      </c>
      <c r="H290" s="16" t="s">
        <v>1865</v>
      </c>
      <c r="I290" s="16" t="s">
        <v>1866</v>
      </c>
      <c r="J290" s="16" t="s">
        <v>1867</v>
      </c>
      <c r="K290" s="16" t="s">
        <v>1868</v>
      </c>
      <c r="L290" s="15" t="s">
        <v>59</v>
      </c>
      <c r="M290" s="15" t="s">
        <v>60</v>
      </c>
      <c r="N290" s="15" t="s">
        <v>61</v>
      </c>
      <c r="O290" s="15" t="s">
        <v>104</v>
      </c>
      <c r="P290" s="16" t="s">
        <v>1869</v>
      </c>
      <c r="Q290" s="16" t="s">
        <v>1870</v>
      </c>
      <c r="R290" s="15" t="s">
        <v>65</v>
      </c>
      <c r="S290" s="15" t="s">
        <v>66</v>
      </c>
      <c r="T290" s="15" t="s">
        <v>67</v>
      </c>
      <c r="U290" s="17">
        <v>43831</v>
      </c>
      <c r="V290" s="17">
        <v>44196</v>
      </c>
      <c r="W290" s="18">
        <v>100</v>
      </c>
      <c r="X290" s="15">
        <v>2018</v>
      </c>
      <c r="Y290" s="22">
        <v>0</v>
      </c>
      <c r="Z290" s="21">
        <v>87</v>
      </c>
      <c r="AA290" s="21" t="s">
        <v>69</v>
      </c>
      <c r="AB290" s="21" t="s">
        <v>69</v>
      </c>
      <c r="AC290" s="42" t="s">
        <v>70</v>
      </c>
      <c r="AD290" s="42" t="s">
        <v>70</v>
      </c>
      <c r="AE290" s="42" t="s">
        <v>70</v>
      </c>
      <c r="AF290" s="43" t="s">
        <v>69</v>
      </c>
      <c r="AG290" s="15" t="s">
        <v>69</v>
      </c>
      <c r="AH290" s="15" t="s">
        <v>69</v>
      </c>
      <c r="AI290" s="16" t="s">
        <v>70</v>
      </c>
      <c r="AJ290" s="16" t="s">
        <v>70</v>
      </c>
      <c r="AK290" s="16" t="s">
        <v>70</v>
      </c>
      <c r="AL290" s="15" t="s">
        <v>69</v>
      </c>
      <c r="AM290" s="15" t="s">
        <v>69</v>
      </c>
      <c r="AN290" s="15" t="s">
        <v>69</v>
      </c>
      <c r="AO290" s="16" t="s">
        <v>70</v>
      </c>
      <c r="AP290" s="16" t="s">
        <v>70</v>
      </c>
      <c r="AQ290" s="16" t="s">
        <v>70</v>
      </c>
      <c r="AR290" s="15" t="s">
        <v>69</v>
      </c>
      <c r="AS290" s="15" t="s">
        <v>69</v>
      </c>
      <c r="AT290" s="15" t="s">
        <v>69</v>
      </c>
      <c r="AU290" s="16" t="s">
        <v>70</v>
      </c>
      <c r="AV290" s="16" t="s">
        <v>70</v>
      </c>
      <c r="AW290" s="16" t="s">
        <v>70</v>
      </c>
      <c r="AX290" s="15" t="s">
        <v>69</v>
      </c>
      <c r="AY290" s="18">
        <v>87</v>
      </c>
      <c r="AZ290" s="15" t="s">
        <v>69</v>
      </c>
      <c r="BA290" s="15" t="s">
        <v>69</v>
      </c>
      <c r="BB290" s="16" t="s">
        <v>71</v>
      </c>
      <c r="BC290" s="15" t="s">
        <v>69</v>
      </c>
      <c r="BD290" s="15" t="s">
        <v>69</v>
      </c>
    </row>
    <row r="291" spans="1:56" s="20" customFormat="1" ht="16.5" customHeight="1">
      <c r="A291" s="15">
        <v>1</v>
      </c>
      <c r="B291" s="16" t="s">
        <v>260</v>
      </c>
      <c r="C291" s="16" t="s">
        <v>261</v>
      </c>
      <c r="D291" s="15">
        <v>380</v>
      </c>
      <c r="E291" s="16" t="s">
        <v>1871</v>
      </c>
      <c r="F291" s="16" t="s">
        <v>53</v>
      </c>
      <c r="G291" s="16" t="s">
        <v>54</v>
      </c>
      <c r="H291" s="16" t="s">
        <v>263</v>
      </c>
      <c r="I291" s="16" t="s">
        <v>264</v>
      </c>
      <c r="J291" s="16" t="s">
        <v>265</v>
      </c>
      <c r="K291" s="16" t="s">
        <v>266</v>
      </c>
      <c r="L291" s="15" t="s">
        <v>59</v>
      </c>
      <c r="M291" s="15" t="s">
        <v>173</v>
      </c>
      <c r="N291" s="15" t="s">
        <v>61</v>
      </c>
      <c r="O291" s="15" t="s">
        <v>62</v>
      </c>
      <c r="P291" s="16" t="s">
        <v>267</v>
      </c>
      <c r="Q291" s="16" t="s">
        <v>268</v>
      </c>
      <c r="R291" s="15" t="s">
        <v>65</v>
      </c>
      <c r="S291" s="15" t="s">
        <v>184</v>
      </c>
      <c r="T291" s="15" t="s">
        <v>67</v>
      </c>
      <c r="U291" s="17">
        <v>43837</v>
      </c>
      <c r="V291" s="17">
        <v>44188</v>
      </c>
      <c r="W291" s="18">
        <v>82.04</v>
      </c>
      <c r="X291" s="15">
        <v>2018</v>
      </c>
      <c r="Y291" s="16" t="s">
        <v>269</v>
      </c>
      <c r="Z291" s="21">
        <v>63</v>
      </c>
      <c r="AA291" s="21" t="s">
        <v>69</v>
      </c>
      <c r="AB291" s="21" t="s">
        <v>69</v>
      </c>
      <c r="AC291" s="42" t="s">
        <v>70</v>
      </c>
      <c r="AD291" s="42" t="s">
        <v>70</v>
      </c>
      <c r="AE291" s="42" t="s">
        <v>70</v>
      </c>
      <c r="AF291" s="43" t="s">
        <v>69</v>
      </c>
      <c r="AG291" s="15" t="s">
        <v>69</v>
      </c>
      <c r="AH291" s="15" t="s">
        <v>69</v>
      </c>
      <c r="AI291" s="16" t="s">
        <v>70</v>
      </c>
      <c r="AJ291" s="16" t="s">
        <v>70</v>
      </c>
      <c r="AK291" s="16" t="s">
        <v>70</v>
      </c>
      <c r="AL291" s="15" t="s">
        <v>69</v>
      </c>
      <c r="AM291" s="15" t="s">
        <v>69</v>
      </c>
      <c r="AN291" s="15" t="s">
        <v>69</v>
      </c>
      <c r="AO291" s="16" t="s">
        <v>70</v>
      </c>
      <c r="AP291" s="16" t="s">
        <v>70</v>
      </c>
      <c r="AQ291" s="16" t="s">
        <v>70</v>
      </c>
      <c r="AR291" s="15" t="s">
        <v>69</v>
      </c>
      <c r="AS291" s="15" t="s">
        <v>69</v>
      </c>
      <c r="AT291" s="15" t="s">
        <v>69</v>
      </c>
      <c r="AU291" s="16" t="s">
        <v>70</v>
      </c>
      <c r="AV291" s="16" t="s">
        <v>70</v>
      </c>
      <c r="AW291" s="16" t="s">
        <v>70</v>
      </c>
      <c r="AX291" s="15" t="s">
        <v>69</v>
      </c>
      <c r="AY291" s="18">
        <v>63</v>
      </c>
      <c r="AZ291" s="15" t="s">
        <v>69</v>
      </c>
      <c r="BA291" s="15" t="s">
        <v>69</v>
      </c>
      <c r="BB291" s="16" t="s">
        <v>71</v>
      </c>
      <c r="BC291" s="15" t="s">
        <v>69</v>
      </c>
      <c r="BD291" s="15" t="s">
        <v>69</v>
      </c>
    </row>
    <row r="292" spans="1:56" s="20" customFormat="1" ht="16.5" customHeight="1">
      <c r="A292" s="15">
        <v>1</v>
      </c>
      <c r="B292" s="16" t="s">
        <v>260</v>
      </c>
      <c r="C292" s="16" t="s">
        <v>261</v>
      </c>
      <c r="D292" s="15">
        <v>380</v>
      </c>
      <c r="E292" s="16" t="s">
        <v>1871</v>
      </c>
      <c r="F292" s="16" t="s">
        <v>72</v>
      </c>
      <c r="G292" s="16" t="s">
        <v>73</v>
      </c>
      <c r="H292" s="16" t="s">
        <v>1872</v>
      </c>
      <c r="I292" s="16" t="s">
        <v>1873</v>
      </c>
      <c r="J292" s="16" t="s">
        <v>1874</v>
      </c>
      <c r="K292" s="16" t="s">
        <v>273</v>
      </c>
      <c r="L292" s="15" t="s">
        <v>59</v>
      </c>
      <c r="M292" s="15" t="s">
        <v>173</v>
      </c>
      <c r="N292" s="15" t="s">
        <v>61</v>
      </c>
      <c r="O292" s="15" t="s">
        <v>62</v>
      </c>
      <c r="P292" s="16" t="s">
        <v>1875</v>
      </c>
      <c r="Q292" s="16" t="s">
        <v>275</v>
      </c>
      <c r="R292" s="15" t="s">
        <v>65</v>
      </c>
      <c r="S292" s="15" t="s">
        <v>184</v>
      </c>
      <c r="T292" s="15" t="s">
        <v>67</v>
      </c>
      <c r="U292" s="17">
        <v>43837</v>
      </c>
      <c r="V292" s="17">
        <v>44180</v>
      </c>
      <c r="W292" s="18">
        <v>74.78</v>
      </c>
      <c r="X292" s="15">
        <v>2017</v>
      </c>
      <c r="Y292" s="16" t="s">
        <v>299</v>
      </c>
      <c r="Z292" s="21">
        <v>87</v>
      </c>
      <c r="AA292" s="21" t="s">
        <v>69</v>
      </c>
      <c r="AB292" s="21" t="s">
        <v>69</v>
      </c>
      <c r="AC292" s="42" t="s">
        <v>70</v>
      </c>
      <c r="AD292" s="42" t="s">
        <v>70</v>
      </c>
      <c r="AE292" s="42" t="s">
        <v>70</v>
      </c>
      <c r="AF292" s="43" t="s">
        <v>69</v>
      </c>
      <c r="AG292" s="15" t="s">
        <v>69</v>
      </c>
      <c r="AH292" s="15" t="s">
        <v>69</v>
      </c>
      <c r="AI292" s="16" t="s">
        <v>70</v>
      </c>
      <c r="AJ292" s="16" t="s">
        <v>70</v>
      </c>
      <c r="AK292" s="16" t="s">
        <v>70</v>
      </c>
      <c r="AL292" s="15" t="s">
        <v>69</v>
      </c>
      <c r="AM292" s="15" t="s">
        <v>69</v>
      </c>
      <c r="AN292" s="15" t="s">
        <v>69</v>
      </c>
      <c r="AO292" s="16" t="s">
        <v>70</v>
      </c>
      <c r="AP292" s="16" t="s">
        <v>70</v>
      </c>
      <c r="AQ292" s="16" t="s">
        <v>70</v>
      </c>
      <c r="AR292" s="15" t="s">
        <v>69</v>
      </c>
      <c r="AS292" s="15" t="s">
        <v>69</v>
      </c>
      <c r="AT292" s="15" t="s">
        <v>69</v>
      </c>
      <c r="AU292" s="16" t="s">
        <v>70</v>
      </c>
      <c r="AV292" s="16" t="s">
        <v>70</v>
      </c>
      <c r="AW292" s="16" t="s">
        <v>70</v>
      </c>
      <c r="AX292" s="15" t="s">
        <v>69</v>
      </c>
      <c r="AY292" s="18">
        <v>87</v>
      </c>
      <c r="AZ292" s="15" t="s">
        <v>69</v>
      </c>
      <c r="BA292" s="15" t="s">
        <v>69</v>
      </c>
      <c r="BB292" s="16" t="s">
        <v>71</v>
      </c>
      <c r="BC292" s="15" t="s">
        <v>69</v>
      </c>
      <c r="BD292" s="15" t="s">
        <v>69</v>
      </c>
    </row>
    <row r="293" spans="1:56" s="20" customFormat="1" ht="16.5" customHeight="1">
      <c r="A293" s="15">
        <v>1</v>
      </c>
      <c r="B293" s="16" t="s">
        <v>260</v>
      </c>
      <c r="C293" s="16" t="s">
        <v>261</v>
      </c>
      <c r="D293" s="15">
        <v>380</v>
      </c>
      <c r="E293" s="16" t="s">
        <v>1871</v>
      </c>
      <c r="F293" s="16" t="s">
        <v>82</v>
      </c>
      <c r="G293" s="16" t="s">
        <v>83</v>
      </c>
      <c r="H293" s="16" t="s">
        <v>1876</v>
      </c>
      <c r="I293" s="16" t="s">
        <v>1877</v>
      </c>
      <c r="J293" s="16" t="s">
        <v>1878</v>
      </c>
      <c r="K293" s="16" t="s">
        <v>1879</v>
      </c>
      <c r="L293" s="15" t="s">
        <v>59</v>
      </c>
      <c r="M293" s="15" t="s">
        <v>281</v>
      </c>
      <c r="N293" s="15" t="s">
        <v>61</v>
      </c>
      <c r="O293" s="15" t="s">
        <v>62</v>
      </c>
      <c r="P293" s="16" t="s">
        <v>1880</v>
      </c>
      <c r="Q293" s="16" t="s">
        <v>1881</v>
      </c>
      <c r="R293" s="15" t="s">
        <v>65</v>
      </c>
      <c r="S293" s="15" t="s">
        <v>184</v>
      </c>
      <c r="T293" s="15" t="s">
        <v>67</v>
      </c>
      <c r="U293" s="17">
        <v>43837</v>
      </c>
      <c r="V293" s="17">
        <v>44180</v>
      </c>
      <c r="W293" s="18">
        <v>92.27</v>
      </c>
      <c r="X293" s="15">
        <v>2018</v>
      </c>
      <c r="Y293" s="16" t="s">
        <v>1882</v>
      </c>
      <c r="Z293" s="21">
        <v>96.88</v>
      </c>
      <c r="AA293" s="21" t="s">
        <v>69</v>
      </c>
      <c r="AB293" s="21" t="s">
        <v>69</v>
      </c>
      <c r="AC293" s="42" t="s">
        <v>70</v>
      </c>
      <c r="AD293" s="42" t="s">
        <v>70</v>
      </c>
      <c r="AE293" s="42" t="s">
        <v>70</v>
      </c>
      <c r="AF293" s="43" t="s">
        <v>69</v>
      </c>
      <c r="AG293" s="15" t="s">
        <v>69</v>
      </c>
      <c r="AH293" s="15" t="s">
        <v>69</v>
      </c>
      <c r="AI293" s="16" t="s">
        <v>70</v>
      </c>
      <c r="AJ293" s="16" t="s">
        <v>70</v>
      </c>
      <c r="AK293" s="16" t="s">
        <v>70</v>
      </c>
      <c r="AL293" s="15" t="s">
        <v>69</v>
      </c>
      <c r="AM293" s="15" t="s">
        <v>69</v>
      </c>
      <c r="AN293" s="15" t="s">
        <v>69</v>
      </c>
      <c r="AO293" s="16" t="s">
        <v>70</v>
      </c>
      <c r="AP293" s="16" t="s">
        <v>70</v>
      </c>
      <c r="AQ293" s="16" t="s">
        <v>70</v>
      </c>
      <c r="AR293" s="15" t="s">
        <v>69</v>
      </c>
      <c r="AS293" s="15" t="s">
        <v>69</v>
      </c>
      <c r="AT293" s="15" t="s">
        <v>69</v>
      </c>
      <c r="AU293" s="16" t="s">
        <v>70</v>
      </c>
      <c r="AV293" s="16" t="s">
        <v>70</v>
      </c>
      <c r="AW293" s="16" t="s">
        <v>70</v>
      </c>
      <c r="AX293" s="15" t="s">
        <v>69</v>
      </c>
      <c r="AY293" s="18">
        <v>96.88</v>
      </c>
      <c r="AZ293" s="15" t="s">
        <v>69</v>
      </c>
      <c r="BA293" s="15" t="s">
        <v>69</v>
      </c>
      <c r="BB293" s="16" t="s">
        <v>71</v>
      </c>
      <c r="BC293" s="15" t="s">
        <v>69</v>
      </c>
      <c r="BD293" s="15" t="s">
        <v>69</v>
      </c>
    </row>
    <row r="294" spans="1:56" s="20" customFormat="1" ht="16.5" customHeight="1">
      <c r="A294" s="15">
        <v>1</v>
      </c>
      <c r="B294" s="16" t="s">
        <v>260</v>
      </c>
      <c r="C294" s="16" t="s">
        <v>261</v>
      </c>
      <c r="D294" s="15">
        <v>380</v>
      </c>
      <c r="E294" s="16" t="s">
        <v>1871</v>
      </c>
      <c r="F294" s="16" t="s">
        <v>82</v>
      </c>
      <c r="G294" s="16" t="s">
        <v>83</v>
      </c>
      <c r="H294" s="16" t="s">
        <v>1876</v>
      </c>
      <c r="I294" s="16" t="s">
        <v>1883</v>
      </c>
      <c r="J294" s="16" t="s">
        <v>364</v>
      </c>
      <c r="K294" s="16" t="s">
        <v>1622</v>
      </c>
      <c r="L294" s="15" t="s">
        <v>59</v>
      </c>
      <c r="M294" s="15" t="s">
        <v>281</v>
      </c>
      <c r="N294" s="15" t="s">
        <v>61</v>
      </c>
      <c r="O294" s="15" t="s">
        <v>62</v>
      </c>
      <c r="P294" s="16" t="s">
        <v>1884</v>
      </c>
      <c r="Q294" s="16" t="s">
        <v>1881</v>
      </c>
      <c r="R294" s="15" t="s">
        <v>65</v>
      </c>
      <c r="S294" s="15" t="s">
        <v>184</v>
      </c>
      <c r="T294" s="15" t="s">
        <v>67</v>
      </c>
      <c r="U294" s="17">
        <v>43837</v>
      </c>
      <c r="V294" s="17">
        <v>44180</v>
      </c>
      <c r="W294" s="18">
        <v>79.632</v>
      </c>
      <c r="X294" s="15">
        <v>2018</v>
      </c>
      <c r="Y294" s="16" t="s">
        <v>1885</v>
      </c>
      <c r="Z294" s="21">
        <v>83.61</v>
      </c>
      <c r="AA294" s="21" t="s">
        <v>69</v>
      </c>
      <c r="AB294" s="21" t="s">
        <v>69</v>
      </c>
      <c r="AC294" s="42" t="s">
        <v>70</v>
      </c>
      <c r="AD294" s="42" t="s">
        <v>70</v>
      </c>
      <c r="AE294" s="42" t="s">
        <v>70</v>
      </c>
      <c r="AF294" s="43" t="s">
        <v>69</v>
      </c>
      <c r="AG294" s="15" t="s">
        <v>69</v>
      </c>
      <c r="AH294" s="15" t="s">
        <v>69</v>
      </c>
      <c r="AI294" s="16" t="s">
        <v>70</v>
      </c>
      <c r="AJ294" s="16" t="s">
        <v>70</v>
      </c>
      <c r="AK294" s="16" t="s">
        <v>70</v>
      </c>
      <c r="AL294" s="15" t="s">
        <v>69</v>
      </c>
      <c r="AM294" s="15" t="s">
        <v>69</v>
      </c>
      <c r="AN294" s="15" t="s">
        <v>69</v>
      </c>
      <c r="AO294" s="16" t="s">
        <v>70</v>
      </c>
      <c r="AP294" s="16" t="s">
        <v>70</v>
      </c>
      <c r="AQ294" s="16" t="s">
        <v>70</v>
      </c>
      <c r="AR294" s="15" t="s">
        <v>69</v>
      </c>
      <c r="AS294" s="15" t="s">
        <v>69</v>
      </c>
      <c r="AT294" s="15" t="s">
        <v>69</v>
      </c>
      <c r="AU294" s="16" t="s">
        <v>70</v>
      </c>
      <c r="AV294" s="16" t="s">
        <v>70</v>
      </c>
      <c r="AW294" s="16" t="s">
        <v>70</v>
      </c>
      <c r="AX294" s="15" t="s">
        <v>69</v>
      </c>
      <c r="AY294" s="18">
        <v>83.61</v>
      </c>
      <c r="AZ294" s="15" t="s">
        <v>69</v>
      </c>
      <c r="BA294" s="15" t="s">
        <v>69</v>
      </c>
      <c r="BB294" s="16" t="s">
        <v>71</v>
      </c>
      <c r="BC294" s="15" t="s">
        <v>69</v>
      </c>
      <c r="BD294" s="15" t="s">
        <v>69</v>
      </c>
    </row>
    <row r="295" spans="1:56" s="20" customFormat="1" ht="16.5" customHeight="1">
      <c r="A295" s="15">
        <v>1</v>
      </c>
      <c r="B295" s="16" t="s">
        <v>260</v>
      </c>
      <c r="C295" s="16" t="s">
        <v>261</v>
      </c>
      <c r="D295" s="15">
        <v>380</v>
      </c>
      <c r="E295" s="16" t="s">
        <v>1871</v>
      </c>
      <c r="F295" s="16" t="s">
        <v>91</v>
      </c>
      <c r="G295" s="16" t="s">
        <v>83</v>
      </c>
      <c r="H295" s="16" t="s">
        <v>1886</v>
      </c>
      <c r="I295" s="16" t="s">
        <v>1887</v>
      </c>
      <c r="J295" s="16" t="s">
        <v>1888</v>
      </c>
      <c r="K295" s="16" t="s">
        <v>1628</v>
      </c>
      <c r="L295" s="15" t="s">
        <v>88</v>
      </c>
      <c r="M295" s="15" t="s">
        <v>60</v>
      </c>
      <c r="N295" s="15" t="s">
        <v>61</v>
      </c>
      <c r="O295" s="15" t="s">
        <v>104</v>
      </c>
      <c r="P295" s="16" t="s">
        <v>1889</v>
      </c>
      <c r="Q295" s="16" t="s">
        <v>283</v>
      </c>
      <c r="R295" s="15" t="s">
        <v>65</v>
      </c>
      <c r="S295" s="15" t="s">
        <v>184</v>
      </c>
      <c r="T295" s="15" t="s">
        <v>67</v>
      </c>
      <c r="U295" s="17">
        <v>43837</v>
      </c>
      <c r="V295" s="17">
        <v>44180</v>
      </c>
      <c r="W295" s="18">
        <v>100</v>
      </c>
      <c r="X295" s="15">
        <v>2018</v>
      </c>
      <c r="Y295" s="16" t="s">
        <v>299</v>
      </c>
      <c r="Z295" s="21">
        <v>100</v>
      </c>
      <c r="AA295" s="21" t="s">
        <v>69</v>
      </c>
      <c r="AB295" s="21" t="s">
        <v>69</v>
      </c>
      <c r="AC295" s="42" t="s">
        <v>70</v>
      </c>
      <c r="AD295" s="42" t="s">
        <v>70</v>
      </c>
      <c r="AE295" s="42" t="s">
        <v>70</v>
      </c>
      <c r="AF295" s="43" t="s">
        <v>69</v>
      </c>
      <c r="AG295" s="18">
        <v>100</v>
      </c>
      <c r="AH295" s="18" t="s">
        <v>69</v>
      </c>
      <c r="AI295" s="18" t="s">
        <v>69</v>
      </c>
      <c r="AJ295" s="16" t="s">
        <v>71</v>
      </c>
      <c r="AK295" s="18" t="s">
        <v>69</v>
      </c>
      <c r="AL295" s="18" t="s">
        <v>69</v>
      </c>
      <c r="AM295" s="15" t="s">
        <v>69</v>
      </c>
      <c r="AN295" s="15" t="s">
        <v>69</v>
      </c>
      <c r="AO295" s="16" t="s">
        <v>70</v>
      </c>
      <c r="AP295" s="16" t="s">
        <v>70</v>
      </c>
      <c r="AQ295" s="16" t="s">
        <v>70</v>
      </c>
      <c r="AR295" s="15" t="s">
        <v>69</v>
      </c>
      <c r="AS295" s="18">
        <v>100</v>
      </c>
      <c r="AT295" s="15" t="s">
        <v>69</v>
      </c>
      <c r="AU295" s="15" t="s">
        <v>69</v>
      </c>
      <c r="AV295" s="16" t="s">
        <v>71</v>
      </c>
      <c r="AW295" s="15" t="s">
        <v>69</v>
      </c>
      <c r="AX295" s="15" t="s">
        <v>69</v>
      </c>
      <c r="AY295" s="18">
        <v>100</v>
      </c>
      <c r="AZ295" s="15" t="s">
        <v>69</v>
      </c>
      <c r="BA295" s="15" t="s">
        <v>69</v>
      </c>
      <c r="BB295" s="16" t="s">
        <v>71</v>
      </c>
      <c r="BC295" s="15" t="s">
        <v>69</v>
      </c>
      <c r="BD295" s="15" t="s">
        <v>69</v>
      </c>
    </row>
    <row r="296" spans="1:56" s="20" customFormat="1" ht="16.5" customHeight="1">
      <c r="A296" s="15">
        <v>1</v>
      </c>
      <c r="B296" s="16" t="s">
        <v>260</v>
      </c>
      <c r="C296" s="16" t="s">
        <v>261</v>
      </c>
      <c r="D296" s="15">
        <v>380</v>
      </c>
      <c r="E296" s="16" t="s">
        <v>1871</v>
      </c>
      <c r="F296" s="16" t="s">
        <v>98</v>
      </c>
      <c r="G296" s="16" t="s">
        <v>99</v>
      </c>
      <c r="H296" s="16" t="s">
        <v>1890</v>
      </c>
      <c r="I296" s="16" t="s">
        <v>294</v>
      </c>
      <c r="J296" s="16" t="s">
        <v>295</v>
      </c>
      <c r="K296" s="16" t="s">
        <v>296</v>
      </c>
      <c r="L296" s="15" t="s">
        <v>59</v>
      </c>
      <c r="M296" s="15" t="s">
        <v>60</v>
      </c>
      <c r="N296" s="15" t="s">
        <v>61</v>
      </c>
      <c r="O296" s="15" t="s">
        <v>104</v>
      </c>
      <c r="P296" s="16" t="s">
        <v>1891</v>
      </c>
      <c r="Q296" s="16" t="s">
        <v>298</v>
      </c>
      <c r="R296" s="15" t="s">
        <v>65</v>
      </c>
      <c r="S296" s="15" t="s">
        <v>184</v>
      </c>
      <c r="T296" s="15" t="s">
        <v>67</v>
      </c>
      <c r="U296" s="17">
        <v>43837</v>
      </c>
      <c r="V296" s="17">
        <v>44180</v>
      </c>
      <c r="W296" s="18">
        <v>100</v>
      </c>
      <c r="X296" s="15">
        <v>2018</v>
      </c>
      <c r="Y296" s="16" t="s">
        <v>299</v>
      </c>
      <c r="Z296" s="21">
        <v>100</v>
      </c>
      <c r="AA296" s="21" t="s">
        <v>69</v>
      </c>
      <c r="AB296" s="21" t="s">
        <v>69</v>
      </c>
      <c r="AC296" s="42" t="s">
        <v>70</v>
      </c>
      <c r="AD296" s="42" t="s">
        <v>70</v>
      </c>
      <c r="AE296" s="42" t="s">
        <v>70</v>
      </c>
      <c r="AF296" s="43" t="s">
        <v>69</v>
      </c>
      <c r="AG296" s="15" t="s">
        <v>69</v>
      </c>
      <c r="AH296" s="15" t="s">
        <v>69</v>
      </c>
      <c r="AI296" s="16" t="s">
        <v>70</v>
      </c>
      <c r="AJ296" s="16" t="s">
        <v>70</v>
      </c>
      <c r="AK296" s="16" t="s">
        <v>70</v>
      </c>
      <c r="AL296" s="15" t="s">
        <v>69</v>
      </c>
      <c r="AM296" s="15" t="s">
        <v>69</v>
      </c>
      <c r="AN296" s="15" t="s">
        <v>69</v>
      </c>
      <c r="AO296" s="16" t="s">
        <v>70</v>
      </c>
      <c r="AP296" s="16" t="s">
        <v>70</v>
      </c>
      <c r="AQ296" s="16" t="s">
        <v>70</v>
      </c>
      <c r="AR296" s="15" t="s">
        <v>69</v>
      </c>
      <c r="AS296" s="15" t="s">
        <v>69</v>
      </c>
      <c r="AT296" s="15" t="s">
        <v>69</v>
      </c>
      <c r="AU296" s="16" t="s">
        <v>70</v>
      </c>
      <c r="AV296" s="16" t="s">
        <v>70</v>
      </c>
      <c r="AW296" s="16" t="s">
        <v>70</v>
      </c>
      <c r="AX296" s="15" t="s">
        <v>69</v>
      </c>
      <c r="AY296" s="18">
        <v>100</v>
      </c>
      <c r="AZ296" s="15" t="s">
        <v>69</v>
      </c>
      <c r="BA296" s="15" t="s">
        <v>69</v>
      </c>
      <c r="BB296" s="16" t="s">
        <v>71</v>
      </c>
      <c r="BC296" s="15" t="s">
        <v>69</v>
      </c>
      <c r="BD296" s="15" t="s">
        <v>69</v>
      </c>
    </row>
    <row r="297" spans="1:56" s="20" customFormat="1" ht="16.5" customHeight="1">
      <c r="A297" s="15">
        <v>1</v>
      </c>
      <c r="B297" s="16" t="s">
        <v>260</v>
      </c>
      <c r="C297" s="16" t="s">
        <v>261</v>
      </c>
      <c r="D297" s="15">
        <v>380</v>
      </c>
      <c r="E297" s="16" t="s">
        <v>1871</v>
      </c>
      <c r="F297" s="16" t="s">
        <v>107</v>
      </c>
      <c r="G297" s="16" t="s">
        <v>99</v>
      </c>
      <c r="H297" s="16" t="s">
        <v>1892</v>
      </c>
      <c r="I297" s="16" t="s">
        <v>1893</v>
      </c>
      <c r="J297" s="16" t="s">
        <v>379</v>
      </c>
      <c r="K297" s="16" t="s">
        <v>303</v>
      </c>
      <c r="L297" s="15" t="s">
        <v>59</v>
      </c>
      <c r="M297" s="15" t="s">
        <v>60</v>
      </c>
      <c r="N297" s="15" t="s">
        <v>61</v>
      </c>
      <c r="O297" s="15" t="s">
        <v>104</v>
      </c>
      <c r="P297" s="16" t="s">
        <v>1894</v>
      </c>
      <c r="Q297" s="16" t="s">
        <v>305</v>
      </c>
      <c r="R297" s="15" t="s">
        <v>65</v>
      </c>
      <c r="S297" s="15" t="s">
        <v>184</v>
      </c>
      <c r="T297" s="15" t="s">
        <v>67</v>
      </c>
      <c r="U297" s="17">
        <v>43837</v>
      </c>
      <c r="V297" s="17">
        <v>44180</v>
      </c>
      <c r="W297" s="18">
        <v>100</v>
      </c>
      <c r="X297" s="15">
        <v>2018</v>
      </c>
      <c r="Y297" s="16" t="s">
        <v>299</v>
      </c>
      <c r="Z297" s="21">
        <v>100</v>
      </c>
      <c r="AA297" s="21" t="s">
        <v>69</v>
      </c>
      <c r="AB297" s="21" t="s">
        <v>69</v>
      </c>
      <c r="AC297" s="42" t="s">
        <v>70</v>
      </c>
      <c r="AD297" s="42" t="s">
        <v>70</v>
      </c>
      <c r="AE297" s="42" t="s">
        <v>70</v>
      </c>
      <c r="AF297" s="43" t="s">
        <v>69</v>
      </c>
      <c r="AG297" s="15" t="s">
        <v>69</v>
      </c>
      <c r="AH297" s="15" t="s">
        <v>69</v>
      </c>
      <c r="AI297" s="16" t="s">
        <v>70</v>
      </c>
      <c r="AJ297" s="16" t="s">
        <v>70</v>
      </c>
      <c r="AK297" s="16" t="s">
        <v>70</v>
      </c>
      <c r="AL297" s="15" t="s">
        <v>69</v>
      </c>
      <c r="AM297" s="15" t="s">
        <v>69</v>
      </c>
      <c r="AN297" s="15" t="s">
        <v>69</v>
      </c>
      <c r="AO297" s="16" t="s">
        <v>70</v>
      </c>
      <c r="AP297" s="16" t="s">
        <v>70</v>
      </c>
      <c r="AQ297" s="16" t="s">
        <v>70</v>
      </c>
      <c r="AR297" s="15" t="s">
        <v>69</v>
      </c>
      <c r="AS297" s="15" t="s">
        <v>69</v>
      </c>
      <c r="AT297" s="15" t="s">
        <v>69</v>
      </c>
      <c r="AU297" s="16" t="s">
        <v>70</v>
      </c>
      <c r="AV297" s="16" t="s">
        <v>70</v>
      </c>
      <c r="AW297" s="16" t="s">
        <v>70</v>
      </c>
      <c r="AX297" s="15" t="s">
        <v>69</v>
      </c>
      <c r="AY297" s="18">
        <v>100</v>
      </c>
      <c r="AZ297" s="15" t="s">
        <v>69</v>
      </c>
      <c r="BA297" s="15" t="s">
        <v>69</v>
      </c>
      <c r="BB297" s="16" t="s">
        <v>71</v>
      </c>
      <c r="BC297" s="15" t="s">
        <v>69</v>
      </c>
      <c r="BD297" s="15" t="s">
        <v>69</v>
      </c>
    </row>
    <row r="298" spans="1:56" s="20" customFormat="1" ht="16.5" customHeight="1">
      <c r="A298" s="15">
        <v>1</v>
      </c>
      <c r="B298" s="16" t="s">
        <v>260</v>
      </c>
      <c r="C298" s="16" t="s">
        <v>261</v>
      </c>
      <c r="D298" s="15">
        <v>380</v>
      </c>
      <c r="E298" s="16" t="s">
        <v>1871</v>
      </c>
      <c r="F298" s="16" t="s">
        <v>114</v>
      </c>
      <c r="G298" s="16" t="s">
        <v>99</v>
      </c>
      <c r="H298" s="16" t="s">
        <v>306</v>
      </c>
      <c r="I298" s="16" t="s">
        <v>307</v>
      </c>
      <c r="J298" s="16" t="s">
        <v>1895</v>
      </c>
      <c r="K298" s="16" t="s">
        <v>1896</v>
      </c>
      <c r="L298" s="15" t="s">
        <v>161</v>
      </c>
      <c r="M298" s="15" t="s">
        <v>60</v>
      </c>
      <c r="N298" s="15" t="s">
        <v>61</v>
      </c>
      <c r="O298" s="15" t="s">
        <v>104</v>
      </c>
      <c r="P298" s="16" t="s">
        <v>1897</v>
      </c>
      <c r="Q298" s="16" t="s">
        <v>311</v>
      </c>
      <c r="R298" s="15" t="s">
        <v>65</v>
      </c>
      <c r="S298" s="15" t="s">
        <v>184</v>
      </c>
      <c r="T298" s="15" t="s">
        <v>67</v>
      </c>
      <c r="U298" s="17">
        <v>43837</v>
      </c>
      <c r="V298" s="17">
        <v>44180</v>
      </c>
      <c r="W298" s="18">
        <v>100</v>
      </c>
      <c r="X298" s="15">
        <v>2018</v>
      </c>
      <c r="Y298" s="16" t="s">
        <v>1898</v>
      </c>
      <c r="Z298" s="21">
        <v>100</v>
      </c>
      <c r="AA298" s="21">
        <v>100</v>
      </c>
      <c r="AB298" s="21" t="s">
        <v>232</v>
      </c>
      <c r="AC298" s="42" t="s">
        <v>232</v>
      </c>
      <c r="AD298" s="42" t="s">
        <v>232</v>
      </c>
      <c r="AE298" s="42" t="s">
        <v>232</v>
      </c>
      <c r="AF298" s="42" t="s">
        <v>312</v>
      </c>
      <c r="AG298" s="18">
        <v>100</v>
      </c>
      <c r="AH298" s="18" t="s">
        <v>69</v>
      </c>
      <c r="AI298" s="18" t="s">
        <v>69</v>
      </c>
      <c r="AJ298" s="16" t="s">
        <v>71</v>
      </c>
      <c r="AK298" s="18" t="s">
        <v>69</v>
      </c>
      <c r="AL298" s="18" t="s">
        <v>69</v>
      </c>
      <c r="AM298" s="18">
        <v>100</v>
      </c>
      <c r="AN298" s="18" t="s">
        <v>69</v>
      </c>
      <c r="AO298" s="18" t="s">
        <v>69</v>
      </c>
      <c r="AP298" s="16" t="s">
        <v>71</v>
      </c>
      <c r="AQ298" s="18" t="s">
        <v>69</v>
      </c>
      <c r="AR298" s="18" t="s">
        <v>69</v>
      </c>
      <c r="AS298" s="18">
        <v>100</v>
      </c>
      <c r="AT298" s="15" t="s">
        <v>69</v>
      </c>
      <c r="AU298" s="15" t="s">
        <v>69</v>
      </c>
      <c r="AV298" s="16" t="s">
        <v>71</v>
      </c>
      <c r="AW298" s="15" t="s">
        <v>69</v>
      </c>
      <c r="AX298" s="15" t="s">
        <v>69</v>
      </c>
      <c r="AY298" s="18">
        <v>100</v>
      </c>
      <c r="AZ298" s="15" t="s">
        <v>69</v>
      </c>
      <c r="BA298" s="15" t="s">
        <v>69</v>
      </c>
      <c r="BB298" s="16" t="s">
        <v>71</v>
      </c>
      <c r="BC298" s="15" t="s">
        <v>69</v>
      </c>
      <c r="BD298" s="15" t="s">
        <v>69</v>
      </c>
    </row>
    <row r="299" spans="1:56" s="20" customFormat="1" ht="16.5" customHeight="1">
      <c r="A299" s="15">
        <v>1</v>
      </c>
      <c r="B299" s="16" t="s">
        <v>260</v>
      </c>
      <c r="C299" s="16" t="s">
        <v>261</v>
      </c>
      <c r="D299" s="15">
        <v>380</v>
      </c>
      <c r="E299" s="16" t="s">
        <v>1871</v>
      </c>
      <c r="F299" s="16" t="s">
        <v>121</v>
      </c>
      <c r="G299" s="16" t="s">
        <v>99</v>
      </c>
      <c r="H299" s="16" t="s">
        <v>313</v>
      </c>
      <c r="I299" s="16" t="s">
        <v>389</v>
      </c>
      <c r="J299" s="16" t="s">
        <v>390</v>
      </c>
      <c r="K299" s="16" t="s">
        <v>316</v>
      </c>
      <c r="L299" s="15" t="s">
        <v>161</v>
      </c>
      <c r="M299" s="15" t="s">
        <v>60</v>
      </c>
      <c r="N299" s="15" t="s">
        <v>61</v>
      </c>
      <c r="O299" s="15" t="s">
        <v>104</v>
      </c>
      <c r="P299" s="16" t="s">
        <v>1899</v>
      </c>
      <c r="Q299" s="16" t="s">
        <v>311</v>
      </c>
      <c r="R299" s="15" t="s">
        <v>65</v>
      </c>
      <c r="S299" s="15" t="s">
        <v>184</v>
      </c>
      <c r="T299" s="15" t="s">
        <v>67</v>
      </c>
      <c r="U299" s="17">
        <v>43837</v>
      </c>
      <c r="V299" s="17">
        <v>44180</v>
      </c>
      <c r="W299" s="18">
        <v>100</v>
      </c>
      <c r="X299" s="15">
        <v>2018</v>
      </c>
      <c r="Y299" s="16" t="s">
        <v>1898</v>
      </c>
      <c r="Z299" s="23">
        <v>100</v>
      </c>
      <c r="AA299" s="23">
        <v>100</v>
      </c>
      <c r="AB299" s="23">
        <f>(91/91)*100</f>
        <v>100</v>
      </c>
      <c r="AC299" s="44">
        <v>0</v>
      </c>
      <c r="AD299" s="42" t="s">
        <v>164</v>
      </c>
      <c r="AE299" s="44">
        <v>100</v>
      </c>
      <c r="AF299" s="42" t="s">
        <v>1900</v>
      </c>
      <c r="AG299" s="18">
        <v>100</v>
      </c>
      <c r="AH299" s="18" t="s">
        <v>69</v>
      </c>
      <c r="AI299" s="18" t="s">
        <v>69</v>
      </c>
      <c r="AJ299" s="16" t="s">
        <v>71</v>
      </c>
      <c r="AK299" s="18" t="s">
        <v>69</v>
      </c>
      <c r="AL299" s="18" t="s">
        <v>69</v>
      </c>
      <c r="AM299" s="18">
        <v>100</v>
      </c>
      <c r="AN299" s="18" t="s">
        <v>69</v>
      </c>
      <c r="AO299" s="18" t="s">
        <v>69</v>
      </c>
      <c r="AP299" s="16" t="s">
        <v>71</v>
      </c>
      <c r="AQ299" s="18" t="s">
        <v>69</v>
      </c>
      <c r="AR299" s="18" t="s">
        <v>69</v>
      </c>
      <c r="AS299" s="18">
        <v>100</v>
      </c>
      <c r="AT299" s="15" t="s">
        <v>69</v>
      </c>
      <c r="AU299" s="15" t="s">
        <v>69</v>
      </c>
      <c r="AV299" s="16" t="s">
        <v>71</v>
      </c>
      <c r="AW299" s="15" t="s">
        <v>69</v>
      </c>
      <c r="AX299" s="15" t="s">
        <v>69</v>
      </c>
      <c r="AY299" s="18">
        <v>100</v>
      </c>
      <c r="AZ299" s="15" t="s">
        <v>69</v>
      </c>
      <c r="BA299" s="15" t="s">
        <v>69</v>
      </c>
      <c r="BB299" s="16" t="s">
        <v>71</v>
      </c>
      <c r="BC299" s="15" t="s">
        <v>69</v>
      </c>
      <c r="BD299" s="15" t="s">
        <v>69</v>
      </c>
    </row>
    <row r="300" spans="1:56" s="20" customFormat="1" ht="16.5" customHeight="1">
      <c r="A300" s="15">
        <v>1</v>
      </c>
      <c r="B300" s="16" t="s">
        <v>260</v>
      </c>
      <c r="C300" s="16" t="s">
        <v>261</v>
      </c>
      <c r="D300" s="15">
        <v>380</v>
      </c>
      <c r="E300" s="16" t="s">
        <v>1871</v>
      </c>
      <c r="F300" s="16" t="s">
        <v>128</v>
      </c>
      <c r="G300" s="16" t="s">
        <v>99</v>
      </c>
      <c r="H300" s="16" t="s">
        <v>1901</v>
      </c>
      <c r="I300" s="16" t="s">
        <v>320</v>
      </c>
      <c r="J300" s="16" t="s">
        <v>321</v>
      </c>
      <c r="K300" s="16" t="s">
        <v>1902</v>
      </c>
      <c r="L300" s="15" t="s">
        <v>161</v>
      </c>
      <c r="M300" s="15" t="s">
        <v>60</v>
      </c>
      <c r="N300" s="15" t="s">
        <v>61</v>
      </c>
      <c r="O300" s="15" t="s">
        <v>104</v>
      </c>
      <c r="P300" s="16" t="s">
        <v>1903</v>
      </c>
      <c r="Q300" s="16" t="s">
        <v>324</v>
      </c>
      <c r="R300" s="15" t="s">
        <v>65</v>
      </c>
      <c r="S300" s="15" t="s">
        <v>184</v>
      </c>
      <c r="T300" s="15" t="s">
        <v>67</v>
      </c>
      <c r="U300" s="17">
        <v>43837</v>
      </c>
      <c r="V300" s="17">
        <v>44180</v>
      </c>
      <c r="W300" s="18">
        <v>87</v>
      </c>
      <c r="X300" s="15">
        <v>2017</v>
      </c>
      <c r="Y300" s="16" t="s">
        <v>1885</v>
      </c>
      <c r="Z300" s="23">
        <v>89.95</v>
      </c>
      <c r="AA300" s="23">
        <v>89.95</v>
      </c>
      <c r="AB300" s="23">
        <f>(14/14)*100</f>
        <v>100</v>
      </c>
      <c r="AC300" s="44">
        <v>11.17287381878822</v>
      </c>
      <c r="AD300" s="42" t="s">
        <v>164</v>
      </c>
      <c r="AE300" s="44">
        <v>111.17287381878822</v>
      </c>
      <c r="AF300" s="42" t="s">
        <v>1904</v>
      </c>
      <c r="AG300" s="18">
        <v>89.95</v>
      </c>
      <c r="AH300" s="18" t="s">
        <v>69</v>
      </c>
      <c r="AI300" s="18" t="s">
        <v>69</v>
      </c>
      <c r="AJ300" s="16" t="s">
        <v>71</v>
      </c>
      <c r="AK300" s="18" t="s">
        <v>69</v>
      </c>
      <c r="AL300" s="18" t="s">
        <v>69</v>
      </c>
      <c r="AM300" s="18">
        <v>89.95</v>
      </c>
      <c r="AN300" s="18" t="s">
        <v>69</v>
      </c>
      <c r="AO300" s="18" t="s">
        <v>69</v>
      </c>
      <c r="AP300" s="16" t="s">
        <v>71</v>
      </c>
      <c r="AQ300" s="18" t="s">
        <v>69</v>
      </c>
      <c r="AR300" s="18" t="s">
        <v>69</v>
      </c>
      <c r="AS300" s="18">
        <v>89.95</v>
      </c>
      <c r="AT300" s="15" t="s">
        <v>69</v>
      </c>
      <c r="AU300" s="15" t="s">
        <v>69</v>
      </c>
      <c r="AV300" s="16" t="s">
        <v>71</v>
      </c>
      <c r="AW300" s="15" t="s">
        <v>69</v>
      </c>
      <c r="AX300" s="15" t="s">
        <v>69</v>
      </c>
      <c r="AY300" s="18">
        <v>89.95</v>
      </c>
      <c r="AZ300" s="15" t="s">
        <v>69</v>
      </c>
      <c r="BA300" s="15" t="s">
        <v>69</v>
      </c>
      <c r="BB300" s="16" t="s">
        <v>71</v>
      </c>
      <c r="BC300" s="15" t="s">
        <v>69</v>
      </c>
      <c r="BD300" s="15" t="s">
        <v>69</v>
      </c>
    </row>
    <row r="301" spans="1:56" s="20" customFormat="1" ht="16.5" customHeight="1">
      <c r="A301" s="15">
        <v>1</v>
      </c>
      <c r="B301" s="16" t="s">
        <v>260</v>
      </c>
      <c r="C301" s="16" t="s">
        <v>261</v>
      </c>
      <c r="D301" s="15">
        <v>380</v>
      </c>
      <c r="E301" s="16" t="s">
        <v>1871</v>
      </c>
      <c r="F301" s="16" t="s">
        <v>135</v>
      </c>
      <c r="G301" s="16" t="s">
        <v>99</v>
      </c>
      <c r="H301" s="16" t="s">
        <v>326</v>
      </c>
      <c r="I301" s="16" t="s">
        <v>327</v>
      </c>
      <c r="J301" s="16" t="s">
        <v>1905</v>
      </c>
      <c r="K301" s="16" t="s">
        <v>329</v>
      </c>
      <c r="L301" s="15" t="s">
        <v>161</v>
      </c>
      <c r="M301" s="15" t="s">
        <v>60</v>
      </c>
      <c r="N301" s="15" t="s">
        <v>61</v>
      </c>
      <c r="O301" s="15" t="s">
        <v>104</v>
      </c>
      <c r="P301" s="16" t="s">
        <v>1906</v>
      </c>
      <c r="Q301" s="16" t="s">
        <v>331</v>
      </c>
      <c r="R301" s="15" t="s">
        <v>65</v>
      </c>
      <c r="S301" s="15" t="s">
        <v>184</v>
      </c>
      <c r="T301" s="15" t="s">
        <v>67</v>
      </c>
      <c r="U301" s="17">
        <v>43837</v>
      </c>
      <c r="V301" s="17">
        <v>44180</v>
      </c>
      <c r="W301" s="18">
        <v>88.14</v>
      </c>
      <c r="X301" s="15">
        <v>2017</v>
      </c>
      <c r="Y301" s="16" t="s">
        <v>1885</v>
      </c>
      <c r="Z301" s="23">
        <v>92.54</v>
      </c>
      <c r="AA301" s="23">
        <v>92.54</v>
      </c>
      <c r="AB301" s="23">
        <f>(368/368)*100</f>
        <v>100</v>
      </c>
      <c r="AC301" s="44">
        <v>8.06137886319429</v>
      </c>
      <c r="AD301" s="42" t="s">
        <v>164</v>
      </c>
      <c r="AE301" s="44">
        <v>108.06137886319429</v>
      </c>
      <c r="AF301" s="42" t="s">
        <v>1907</v>
      </c>
      <c r="AG301" s="18">
        <v>92.54</v>
      </c>
      <c r="AH301" s="18" t="s">
        <v>69</v>
      </c>
      <c r="AI301" s="18" t="s">
        <v>69</v>
      </c>
      <c r="AJ301" s="16" t="s">
        <v>71</v>
      </c>
      <c r="AK301" s="18" t="s">
        <v>69</v>
      </c>
      <c r="AL301" s="18" t="s">
        <v>69</v>
      </c>
      <c r="AM301" s="18">
        <v>92.54</v>
      </c>
      <c r="AN301" s="18" t="s">
        <v>69</v>
      </c>
      <c r="AO301" s="18" t="s">
        <v>69</v>
      </c>
      <c r="AP301" s="16" t="s">
        <v>71</v>
      </c>
      <c r="AQ301" s="18" t="s">
        <v>69</v>
      </c>
      <c r="AR301" s="18" t="s">
        <v>69</v>
      </c>
      <c r="AS301" s="18">
        <v>92.54</v>
      </c>
      <c r="AT301" s="15" t="s">
        <v>69</v>
      </c>
      <c r="AU301" s="15" t="s">
        <v>69</v>
      </c>
      <c r="AV301" s="16" t="s">
        <v>71</v>
      </c>
      <c r="AW301" s="15" t="s">
        <v>69</v>
      </c>
      <c r="AX301" s="15" t="s">
        <v>69</v>
      </c>
      <c r="AY301" s="18">
        <v>92.54</v>
      </c>
      <c r="AZ301" s="15" t="s">
        <v>69</v>
      </c>
      <c r="BA301" s="15" t="s">
        <v>69</v>
      </c>
      <c r="BB301" s="16" t="s">
        <v>71</v>
      </c>
      <c r="BC301" s="15" t="s">
        <v>69</v>
      </c>
      <c r="BD301" s="15" t="s">
        <v>69</v>
      </c>
    </row>
    <row r="302" spans="1:56" s="20" customFormat="1" ht="16.5" customHeight="1">
      <c r="A302" s="15">
        <v>1</v>
      </c>
      <c r="B302" s="16" t="s">
        <v>260</v>
      </c>
      <c r="C302" s="16" t="s">
        <v>261</v>
      </c>
      <c r="D302" s="15">
        <v>380</v>
      </c>
      <c r="E302" s="16" t="s">
        <v>1871</v>
      </c>
      <c r="F302" s="16" t="s">
        <v>149</v>
      </c>
      <c r="G302" s="16" t="s">
        <v>99</v>
      </c>
      <c r="H302" s="16" t="s">
        <v>1908</v>
      </c>
      <c r="I302" s="16" t="s">
        <v>1909</v>
      </c>
      <c r="J302" s="16" t="s">
        <v>1910</v>
      </c>
      <c r="K302" s="16" t="s">
        <v>336</v>
      </c>
      <c r="L302" s="15" t="s">
        <v>161</v>
      </c>
      <c r="M302" s="15" t="s">
        <v>60</v>
      </c>
      <c r="N302" s="15" t="s">
        <v>61</v>
      </c>
      <c r="O302" s="15" t="s">
        <v>104</v>
      </c>
      <c r="P302" s="16" t="s">
        <v>1911</v>
      </c>
      <c r="Q302" s="16" t="s">
        <v>1655</v>
      </c>
      <c r="R302" s="15" t="s">
        <v>65</v>
      </c>
      <c r="S302" s="15" t="s">
        <v>184</v>
      </c>
      <c r="T302" s="15" t="s">
        <v>67</v>
      </c>
      <c r="U302" s="17">
        <v>43837</v>
      </c>
      <c r="V302" s="17">
        <v>44180</v>
      </c>
      <c r="W302" s="18">
        <v>100</v>
      </c>
      <c r="X302" s="15">
        <v>2018</v>
      </c>
      <c r="Y302" s="16" t="s">
        <v>1885</v>
      </c>
      <c r="Z302" s="23">
        <v>100</v>
      </c>
      <c r="AA302" s="23">
        <v>100</v>
      </c>
      <c r="AB302" s="23">
        <f>(3/3)*100</f>
        <v>100</v>
      </c>
      <c r="AC302" s="44">
        <v>0</v>
      </c>
      <c r="AD302" s="42" t="s">
        <v>164</v>
      </c>
      <c r="AE302" s="44">
        <v>100</v>
      </c>
      <c r="AF302" s="42" t="s">
        <v>1912</v>
      </c>
      <c r="AG302" s="18">
        <v>100</v>
      </c>
      <c r="AH302" s="18" t="s">
        <v>69</v>
      </c>
      <c r="AI302" s="18" t="s">
        <v>69</v>
      </c>
      <c r="AJ302" s="16" t="s">
        <v>71</v>
      </c>
      <c r="AK302" s="18" t="s">
        <v>69</v>
      </c>
      <c r="AL302" s="18" t="s">
        <v>69</v>
      </c>
      <c r="AM302" s="18">
        <v>100</v>
      </c>
      <c r="AN302" s="18" t="s">
        <v>69</v>
      </c>
      <c r="AO302" s="18" t="s">
        <v>69</v>
      </c>
      <c r="AP302" s="16" t="s">
        <v>71</v>
      </c>
      <c r="AQ302" s="18" t="s">
        <v>69</v>
      </c>
      <c r="AR302" s="18" t="s">
        <v>69</v>
      </c>
      <c r="AS302" s="18">
        <v>100</v>
      </c>
      <c r="AT302" s="15" t="s">
        <v>69</v>
      </c>
      <c r="AU302" s="15" t="s">
        <v>69</v>
      </c>
      <c r="AV302" s="16" t="s">
        <v>71</v>
      </c>
      <c r="AW302" s="15" t="s">
        <v>69</v>
      </c>
      <c r="AX302" s="15" t="s">
        <v>69</v>
      </c>
      <c r="AY302" s="18">
        <v>100</v>
      </c>
      <c r="AZ302" s="15" t="s">
        <v>69</v>
      </c>
      <c r="BA302" s="15" t="s">
        <v>69</v>
      </c>
      <c r="BB302" s="16" t="s">
        <v>71</v>
      </c>
      <c r="BC302" s="15" t="s">
        <v>69</v>
      </c>
      <c r="BD302" s="15" t="s">
        <v>69</v>
      </c>
    </row>
    <row r="303" spans="1:56" s="20" customFormat="1" ht="16.5" customHeight="1">
      <c r="A303" s="15">
        <v>1</v>
      </c>
      <c r="B303" s="16" t="s">
        <v>260</v>
      </c>
      <c r="C303" s="16" t="s">
        <v>261</v>
      </c>
      <c r="D303" s="15">
        <v>380</v>
      </c>
      <c r="E303" s="16" t="s">
        <v>1871</v>
      </c>
      <c r="F303" s="16" t="s">
        <v>156</v>
      </c>
      <c r="G303" s="16" t="s">
        <v>99</v>
      </c>
      <c r="H303" s="16" t="s">
        <v>1913</v>
      </c>
      <c r="I303" s="16" t="s">
        <v>410</v>
      </c>
      <c r="J303" s="16" t="s">
        <v>411</v>
      </c>
      <c r="K303" s="16" t="s">
        <v>1914</v>
      </c>
      <c r="L303" s="15" t="s">
        <v>88</v>
      </c>
      <c r="M303" s="15" t="s">
        <v>60</v>
      </c>
      <c r="N303" s="15" t="s">
        <v>61</v>
      </c>
      <c r="O303" s="15" t="s">
        <v>104</v>
      </c>
      <c r="P303" s="16" t="s">
        <v>1915</v>
      </c>
      <c r="Q303" s="16" t="s">
        <v>346</v>
      </c>
      <c r="R303" s="15" t="s">
        <v>65</v>
      </c>
      <c r="S303" s="15" t="s">
        <v>184</v>
      </c>
      <c r="T303" s="15" t="s">
        <v>67</v>
      </c>
      <c r="U303" s="17">
        <v>43837</v>
      </c>
      <c r="V303" s="17">
        <v>44180</v>
      </c>
      <c r="W303" s="18">
        <v>88.14</v>
      </c>
      <c r="X303" s="15">
        <v>2017</v>
      </c>
      <c r="Y303" s="16" t="s">
        <v>1885</v>
      </c>
      <c r="Z303" s="21">
        <v>92.54</v>
      </c>
      <c r="AA303" s="21" t="s">
        <v>69</v>
      </c>
      <c r="AB303" s="21" t="s">
        <v>69</v>
      </c>
      <c r="AC303" s="42" t="s">
        <v>70</v>
      </c>
      <c r="AD303" s="42" t="s">
        <v>70</v>
      </c>
      <c r="AE303" s="42" t="s">
        <v>70</v>
      </c>
      <c r="AF303" s="43" t="s">
        <v>69</v>
      </c>
      <c r="AG303" s="18">
        <v>92.54</v>
      </c>
      <c r="AH303" s="18" t="s">
        <v>69</v>
      </c>
      <c r="AI303" s="18" t="s">
        <v>69</v>
      </c>
      <c r="AJ303" s="16" t="s">
        <v>71</v>
      </c>
      <c r="AK303" s="18" t="s">
        <v>69</v>
      </c>
      <c r="AL303" s="18" t="s">
        <v>69</v>
      </c>
      <c r="AM303" s="15" t="s">
        <v>69</v>
      </c>
      <c r="AN303" s="15" t="s">
        <v>69</v>
      </c>
      <c r="AO303" s="16" t="s">
        <v>70</v>
      </c>
      <c r="AP303" s="16" t="s">
        <v>70</v>
      </c>
      <c r="AQ303" s="16" t="s">
        <v>70</v>
      </c>
      <c r="AR303" s="15" t="s">
        <v>69</v>
      </c>
      <c r="AS303" s="18">
        <v>92.54</v>
      </c>
      <c r="AT303" s="15" t="s">
        <v>69</v>
      </c>
      <c r="AU303" s="15" t="s">
        <v>69</v>
      </c>
      <c r="AV303" s="16" t="s">
        <v>71</v>
      </c>
      <c r="AW303" s="15" t="s">
        <v>69</v>
      </c>
      <c r="AX303" s="15" t="s">
        <v>69</v>
      </c>
      <c r="AY303" s="18">
        <v>92.54</v>
      </c>
      <c r="AZ303" s="15" t="s">
        <v>69</v>
      </c>
      <c r="BA303" s="15" t="s">
        <v>69</v>
      </c>
      <c r="BB303" s="16" t="s">
        <v>71</v>
      </c>
      <c r="BC303" s="15" t="s">
        <v>69</v>
      </c>
      <c r="BD303" s="15" t="s">
        <v>69</v>
      </c>
    </row>
    <row r="304" spans="1:56" s="20" customFormat="1" ht="16.5" customHeight="1">
      <c r="A304" s="15">
        <v>1</v>
      </c>
      <c r="B304" s="16" t="s">
        <v>260</v>
      </c>
      <c r="C304" s="16" t="s">
        <v>535</v>
      </c>
      <c r="D304" s="15">
        <v>410</v>
      </c>
      <c r="E304" s="16" t="s">
        <v>1916</v>
      </c>
      <c r="F304" s="16" t="s">
        <v>53</v>
      </c>
      <c r="G304" s="16" t="s">
        <v>54</v>
      </c>
      <c r="H304" s="16" t="s">
        <v>1917</v>
      </c>
      <c r="I304" s="16" t="s">
        <v>1918</v>
      </c>
      <c r="J304" s="16" t="s">
        <v>1919</v>
      </c>
      <c r="K304" s="16" t="s">
        <v>1920</v>
      </c>
      <c r="L304" s="15" t="s">
        <v>59</v>
      </c>
      <c r="M304" s="15" t="s">
        <v>60</v>
      </c>
      <c r="N304" s="15" t="s">
        <v>61</v>
      </c>
      <c r="O304" s="15" t="s">
        <v>62</v>
      </c>
      <c r="P304" s="16" t="s">
        <v>1921</v>
      </c>
      <c r="Q304" s="16" t="s">
        <v>1922</v>
      </c>
      <c r="R304" s="15" t="s">
        <v>65</v>
      </c>
      <c r="S304" s="15" t="s">
        <v>184</v>
      </c>
      <c r="T304" s="15" t="s">
        <v>67</v>
      </c>
      <c r="U304" s="17">
        <v>43831</v>
      </c>
      <c r="V304" s="17">
        <v>44196</v>
      </c>
      <c r="W304" s="18">
        <v>100</v>
      </c>
      <c r="X304" s="15">
        <v>2018</v>
      </c>
      <c r="Y304" s="22">
        <v>0</v>
      </c>
      <c r="Z304" s="21">
        <v>100</v>
      </c>
      <c r="AA304" s="21" t="s">
        <v>69</v>
      </c>
      <c r="AB304" s="21" t="s">
        <v>69</v>
      </c>
      <c r="AC304" s="42" t="s">
        <v>70</v>
      </c>
      <c r="AD304" s="42" t="s">
        <v>70</v>
      </c>
      <c r="AE304" s="42" t="s">
        <v>70</v>
      </c>
      <c r="AF304" s="43" t="s">
        <v>69</v>
      </c>
      <c r="AG304" s="15" t="s">
        <v>69</v>
      </c>
      <c r="AH304" s="15" t="s">
        <v>69</v>
      </c>
      <c r="AI304" s="16" t="s">
        <v>70</v>
      </c>
      <c r="AJ304" s="16" t="s">
        <v>70</v>
      </c>
      <c r="AK304" s="16" t="s">
        <v>70</v>
      </c>
      <c r="AL304" s="15" t="s">
        <v>69</v>
      </c>
      <c r="AM304" s="15" t="s">
        <v>69</v>
      </c>
      <c r="AN304" s="15" t="s">
        <v>69</v>
      </c>
      <c r="AO304" s="16" t="s">
        <v>70</v>
      </c>
      <c r="AP304" s="16" t="s">
        <v>70</v>
      </c>
      <c r="AQ304" s="16" t="s">
        <v>70</v>
      </c>
      <c r="AR304" s="15" t="s">
        <v>69</v>
      </c>
      <c r="AS304" s="15" t="s">
        <v>69</v>
      </c>
      <c r="AT304" s="15" t="s">
        <v>69</v>
      </c>
      <c r="AU304" s="16" t="s">
        <v>70</v>
      </c>
      <c r="AV304" s="16" t="s">
        <v>70</v>
      </c>
      <c r="AW304" s="16" t="s">
        <v>70</v>
      </c>
      <c r="AX304" s="15" t="s">
        <v>69</v>
      </c>
      <c r="AY304" s="18">
        <v>100</v>
      </c>
      <c r="AZ304" s="15" t="s">
        <v>69</v>
      </c>
      <c r="BA304" s="15" t="s">
        <v>69</v>
      </c>
      <c r="BB304" s="16" t="s">
        <v>71</v>
      </c>
      <c r="BC304" s="15" t="s">
        <v>69</v>
      </c>
      <c r="BD304" s="15" t="s">
        <v>69</v>
      </c>
    </row>
    <row r="305" spans="1:56" s="20" customFormat="1" ht="16.5" customHeight="1">
      <c r="A305" s="15">
        <v>1</v>
      </c>
      <c r="B305" s="16" t="s">
        <v>260</v>
      </c>
      <c r="C305" s="16" t="s">
        <v>535</v>
      </c>
      <c r="D305" s="15">
        <v>410</v>
      </c>
      <c r="E305" s="16" t="s">
        <v>1916</v>
      </c>
      <c r="F305" s="16" t="s">
        <v>72</v>
      </c>
      <c r="G305" s="16" t="s">
        <v>73</v>
      </c>
      <c r="H305" s="16" t="s">
        <v>1923</v>
      </c>
      <c r="I305" s="16" t="s">
        <v>1924</v>
      </c>
      <c r="J305" s="16" t="s">
        <v>1925</v>
      </c>
      <c r="K305" s="16" t="s">
        <v>1926</v>
      </c>
      <c r="L305" s="15" t="s">
        <v>59</v>
      </c>
      <c r="M305" s="15" t="s">
        <v>60</v>
      </c>
      <c r="N305" s="15" t="s">
        <v>61</v>
      </c>
      <c r="O305" s="15" t="s">
        <v>62</v>
      </c>
      <c r="P305" s="16" t="s">
        <v>1927</v>
      </c>
      <c r="Q305" s="16" t="s">
        <v>1928</v>
      </c>
      <c r="R305" s="15" t="s">
        <v>65</v>
      </c>
      <c r="S305" s="15" t="s">
        <v>184</v>
      </c>
      <c r="T305" s="15" t="s">
        <v>67</v>
      </c>
      <c r="U305" s="17">
        <v>43831</v>
      </c>
      <c r="V305" s="17">
        <v>44196</v>
      </c>
      <c r="W305" s="18">
        <v>100</v>
      </c>
      <c r="X305" s="15">
        <v>2019</v>
      </c>
      <c r="Y305" s="22">
        <v>0</v>
      </c>
      <c r="Z305" s="21">
        <v>100</v>
      </c>
      <c r="AA305" s="21" t="s">
        <v>69</v>
      </c>
      <c r="AB305" s="21" t="s">
        <v>69</v>
      </c>
      <c r="AC305" s="42" t="s">
        <v>70</v>
      </c>
      <c r="AD305" s="42" t="s">
        <v>70</v>
      </c>
      <c r="AE305" s="42" t="s">
        <v>70</v>
      </c>
      <c r="AF305" s="43" t="s">
        <v>69</v>
      </c>
      <c r="AG305" s="15" t="s">
        <v>69</v>
      </c>
      <c r="AH305" s="15" t="s">
        <v>69</v>
      </c>
      <c r="AI305" s="16" t="s">
        <v>70</v>
      </c>
      <c r="AJ305" s="16" t="s">
        <v>70</v>
      </c>
      <c r="AK305" s="16" t="s">
        <v>70</v>
      </c>
      <c r="AL305" s="15" t="s">
        <v>69</v>
      </c>
      <c r="AM305" s="15" t="s">
        <v>69</v>
      </c>
      <c r="AN305" s="15" t="s">
        <v>69</v>
      </c>
      <c r="AO305" s="16" t="s">
        <v>70</v>
      </c>
      <c r="AP305" s="16" t="s">
        <v>70</v>
      </c>
      <c r="AQ305" s="16" t="s">
        <v>70</v>
      </c>
      <c r="AR305" s="15" t="s">
        <v>69</v>
      </c>
      <c r="AS305" s="15" t="s">
        <v>69</v>
      </c>
      <c r="AT305" s="15" t="s">
        <v>69</v>
      </c>
      <c r="AU305" s="16" t="s">
        <v>70</v>
      </c>
      <c r="AV305" s="16" t="s">
        <v>70</v>
      </c>
      <c r="AW305" s="16" t="s">
        <v>70</v>
      </c>
      <c r="AX305" s="15" t="s">
        <v>69</v>
      </c>
      <c r="AY305" s="18">
        <v>100</v>
      </c>
      <c r="AZ305" s="15" t="s">
        <v>69</v>
      </c>
      <c r="BA305" s="15" t="s">
        <v>69</v>
      </c>
      <c r="BB305" s="16" t="s">
        <v>71</v>
      </c>
      <c r="BC305" s="15" t="s">
        <v>69</v>
      </c>
      <c r="BD305" s="15" t="s">
        <v>69</v>
      </c>
    </row>
    <row r="306" spans="1:56" s="20" customFormat="1" ht="16.5" customHeight="1">
      <c r="A306" s="15">
        <v>1</v>
      </c>
      <c r="B306" s="16" t="s">
        <v>260</v>
      </c>
      <c r="C306" s="16" t="s">
        <v>535</v>
      </c>
      <c r="D306" s="15">
        <v>410</v>
      </c>
      <c r="E306" s="16" t="s">
        <v>1916</v>
      </c>
      <c r="F306" s="16" t="s">
        <v>82</v>
      </c>
      <c r="G306" s="16" t="s">
        <v>83</v>
      </c>
      <c r="H306" s="16" t="s">
        <v>1929</v>
      </c>
      <c r="I306" s="16" t="s">
        <v>1930</v>
      </c>
      <c r="J306" s="16" t="s">
        <v>1931</v>
      </c>
      <c r="K306" s="16" t="s">
        <v>1932</v>
      </c>
      <c r="L306" s="15" t="s">
        <v>88</v>
      </c>
      <c r="M306" s="15" t="s">
        <v>746</v>
      </c>
      <c r="N306" s="15" t="s">
        <v>455</v>
      </c>
      <c r="O306" s="15" t="s">
        <v>104</v>
      </c>
      <c r="P306" s="16" t="s">
        <v>1933</v>
      </c>
      <c r="Q306" s="16" t="s">
        <v>1934</v>
      </c>
      <c r="R306" s="15" t="s">
        <v>65</v>
      </c>
      <c r="S306" s="15" t="s">
        <v>184</v>
      </c>
      <c r="T306" s="15" t="s">
        <v>67</v>
      </c>
      <c r="U306" s="17">
        <v>43831</v>
      </c>
      <c r="V306" s="17">
        <v>44196</v>
      </c>
      <c r="W306" s="18">
        <v>8</v>
      </c>
      <c r="X306" s="15">
        <v>2017</v>
      </c>
      <c r="Y306" s="22">
        <v>0</v>
      </c>
      <c r="Z306" s="21">
        <v>9</v>
      </c>
      <c r="AA306" s="21" t="s">
        <v>69</v>
      </c>
      <c r="AB306" s="21" t="s">
        <v>69</v>
      </c>
      <c r="AC306" s="42" t="s">
        <v>70</v>
      </c>
      <c r="AD306" s="42" t="s">
        <v>70</v>
      </c>
      <c r="AE306" s="42" t="s">
        <v>70</v>
      </c>
      <c r="AF306" s="43" t="s">
        <v>69</v>
      </c>
      <c r="AG306" s="18">
        <v>9</v>
      </c>
      <c r="AH306" s="18" t="s">
        <v>69</v>
      </c>
      <c r="AI306" s="18" t="s">
        <v>69</v>
      </c>
      <c r="AJ306" s="16" t="s">
        <v>71</v>
      </c>
      <c r="AK306" s="18" t="s">
        <v>69</v>
      </c>
      <c r="AL306" s="18" t="s">
        <v>69</v>
      </c>
      <c r="AM306" s="15" t="s">
        <v>69</v>
      </c>
      <c r="AN306" s="15" t="s">
        <v>69</v>
      </c>
      <c r="AO306" s="16" t="s">
        <v>70</v>
      </c>
      <c r="AP306" s="16" t="s">
        <v>70</v>
      </c>
      <c r="AQ306" s="16" t="s">
        <v>70</v>
      </c>
      <c r="AR306" s="15" t="s">
        <v>69</v>
      </c>
      <c r="AS306" s="18">
        <v>9</v>
      </c>
      <c r="AT306" s="15" t="s">
        <v>69</v>
      </c>
      <c r="AU306" s="15" t="s">
        <v>69</v>
      </c>
      <c r="AV306" s="16" t="s">
        <v>71</v>
      </c>
      <c r="AW306" s="15" t="s">
        <v>69</v>
      </c>
      <c r="AX306" s="15" t="s">
        <v>69</v>
      </c>
      <c r="AY306" s="18">
        <v>9</v>
      </c>
      <c r="AZ306" s="15" t="s">
        <v>69</v>
      </c>
      <c r="BA306" s="15" t="s">
        <v>69</v>
      </c>
      <c r="BB306" s="16" t="s">
        <v>71</v>
      </c>
      <c r="BC306" s="15" t="s">
        <v>69</v>
      </c>
      <c r="BD306" s="15" t="s">
        <v>69</v>
      </c>
    </row>
    <row r="307" spans="1:56" s="20" customFormat="1" ht="16.5" customHeight="1">
      <c r="A307" s="15">
        <v>1</v>
      </c>
      <c r="B307" s="16" t="s">
        <v>260</v>
      </c>
      <c r="C307" s="16" t="s">
        <v>535</v>
      </c>
      <c r="D307" s="15">
        <v>410</v>
      </c>
      <c r="E307" s="16" t="s">
        <v>1916</v>
      </c>
      <c r="F307" s="16" t="s">
        <v>91</v>
      </c>
      <c r="G307" s="16" t="s">
        <v>83</v>
      </c>
      <c r="H307" s="16" t="s">
        <v>1935</v>
      </c>
      <c r="I307" s="16" t="s">
        <v>1936</v>
      </c>
      <c r="J307" s="16" t="s">
        <v>1937</v>
      </c>
      <c r="K307" s="16" t="s">
        <v>1938</v>
      </c>
      <c r="L307" s="15" t="s">
        <v>88</v>
      </c>
      <c r="M307" s="15" t="s">
        <v>173</v>
      </c>
      <c r="N307" s="15" t="s">
        <v>61</v>
      </c>
      <c r="O307" s="15" t="s">
        <v>104</v>
      </c>
      <c r="P307" s="16" t="s">
        <v>1939</v>
      </c>
      <c r="Q307" s="16" t="s">
        <v>1940</v>
      </c>
      <c r="R307" s="15" t="s">
        <v>65</v>
      </c>
      <c r="S307" s="15" t="s">
        <v>184</v>
      </c>
      <c r="T307" s="15" t="s">
        <v>67</v>
      </c>
      <c r="U307" s="17">
        <v>43831</v>
      </c>
      <c r="V307" s="17">
        <v>44196</v>
      </c>
      <c r="W307" s="18">
        <v>100</v>
      </c>
      <c r="X307" s="15">
        <v>2018</v>
      </c>
      <c r="Y307" s="22">
        <v>0</v>
      </c>
      <c r="Z307" s="21">
        <v>100</v>
      </c>
      <c r="AA307" s="21" t="s">
        <v>69</v>
      </c>
      <c r="AB307" s="21" t="s">
        <v>69</v>
      </c>
      <c r="AC307" s="42" t="s">
        <v>70</v>
      </c>
      <c r="AD307" s="42" t="s">
        <v>70</v>
      </c>
      <c r="AE307" s="42" t="s">
        <v>70</v>
      </c>
      <c r="AF307" s="43" t="s">
        <v>69</v>
      </c>
      <c r="AG307" s="18">
        <v>80</v>
      </c>
      <c r="AH307" s="18" t="s">
        <v>69</v>
      </c>
      <c r="AI307" s="18" t="s">
        <v>69</v>
      </c>
      <c r="AJ307" s="16" t="s">
        <v>71</v>
      </c>
      <c r="AK307" s="18" t="s">
        <v>69</v>
      </c>
      <c r="AL307" s="18" t="s">
        <v>69</v>
      </c>
      <c r="AM307" s="15" t="s">
        <v>69</v>
      </c>
      <c r="AN307" s="15" t="s">
        <v>69</v>
      </c>
      <c r="AO307" s="16" t="s">
        <v>70</v>
      </c>
      <c r="AP307" s="16" t="s">
        <v>70</v>
      </c>
      <c r="AQ307" s="16" t="s">
        <v>70</v>
      </c>
      <c r="AR307" s="15" t="s">
        <v>69</v>
      </c>
      <c r="AS307" s="18">
        <v>100</v>
      </c>
      <c r="AT307" s="15" t="s">
        <v>69</v>
      </c>
      <c r="AU307" s="15" t="s">
        <v>69</v>
      </c>
      <c r="AV307" s="16" t="s">
        <v>71</v>
      </c>
      <c r="AW307" s="15" t="s">
        <v>69</v>
      </c>
      <c r="AX307" s="15" t="s">
        <v>69</v>
      </c>
      <c r="AY307" s="18">
        <v>100</v>
      </c>
      <c r="AZ307" s="15" t="s">
        <v>69</v>
      </c>
      <c r="BA307" s="15" t="s">
        <v>69</v>
      </c>
      <c r="BB307" s="16" t="s">
        <v>71</v>
      </c>
      <c r="BC307" s="15" t="s">
        <v>69</v>
      </c>
      <c r="BD307" s="15" t="s">
        <v>69</v>
      </c>
    </row>
    <row r="308" spans="1:56" s="20" customFormat="1" ht="16.5" customHeight="1">
      <c r="A308" s="15">
        <v>1</v>
      </c>
      <c r="B308" s="16" t="s">
        <v>260</v>
      </c>
      <c r="C308" s="16" t="s">
        <v>535</v>
      </c>
      <c r="D308" s="15">
        <v>410</v>
      </c>
      <c r="E308" s="16" t="s">
        <v>1916</v>
      </c>
      <c r="F308" s="16" t="s">
        <v>98</v>
      </c>
      <c r="G308" s="16" t="s">
        <v>99</v>
      </c>
      <c r="H308" s="16" t="s">
        <v>1941</v>
      </c>
      <c r="I308" s="16" t="s">
        <v>1942</v>
      </c>
      <c r="J308" s="16" t="s">
        <v>1943</v>
      </c>
      <c r="K308" s="16" t="s">
        <v>1944</v>
      </c>
      <c r="L308" s="15" t="s">
        <v>161</v>
      </c>
      <c r="M308" s="15" t="s">
        <v>60</v>
      </c>
      <c r="N308" s="15" t="s">
        <v>61</v>
      </c>
      <c r="O308" s="15" t="s">
        <v>104</v>
      </c>
      <c r="P308" s="16" t="s">
        <v>1945</v>
      </c>
      <c r="Q308" s="16" t="s">
        <v>1946</v>
      </c>
      <c r="R308" s="15" t="s">
        <v>65</v>
      </c>
      <c r="S308" s="15" t="s">
        <v>184</v>
      </c>
      <c r="T308" s="15" t="s">
        <v>67</v>
      </c>
      <c r="U308" s="17">
        <v>43831</v>
      </c>
      <c r="V308" s="17">
        <v>44196</v>
      </c>
      <c r="W308" s="18">
        <v>98</v>
      </c>
      <c r="X308" s="15">
        <v>2016</v>
      </c>
      <c r="Y308" s="22">
        <v>0</v>
      </c>
      <c r="Z308" s="23">
        <v>100</v>
      </c>
      <c r="AA308" s="23">
        <v>100</v>
      </c>
      <c r="AB308" s="23">
        <f>(29/29)*100</f>
        <v>100</v>
      </c>
      <c r="AC308" s="44">
        <v>0</v>
      </c>
      <c r="AD308" s="42" t="s">
        <v>164</v>
      </c>
      <c r="AE308" s="44">
        <v>100</v>
      </c>
      <c r="AF308" s="42" t="s">
        <v>1947</v>
      </c>
      <c r="AG308" s="18">
        <v>100</v>
      </c>
      <c r="AH308" s="18" t="s">
        <v>69</v>
      </c>
      <c r="AI308" s="18" t="s">
        <v>69</v>
      </c>
      <c r="AJ308" s="16" t="s">
        <v>71</v>
      </c>
      <c r="AK308" s="18" t="s">
        <v>69</v>
      </c>
      <c r="AL308" s="18" t="s">
        <v>69</v>
      </c>
      <c r="AM308" s="18">
        <v>100</v>
      </c>
      <c r="AN308" s="18" t="s">
        <v>69</v>
      </c>
      <c r="AO308" s="18" t="s">
        <v>69</v>
      </c>
      <c r="AP308" s="16" t="s">
        <v>71</v>
      </c>
      <c r="AQ308" s="18" t="s">
        <v>69</v>
      </c>
      <c r="AR308" s="18" t="s">
        <v>69</v>
      </c>
      <c r="AS308" s="18">
        <v>100</v>
      </c>
      <c r="AT308" s="15" t="s">
        <v>69</v>
      </c>
      <c r="AU308" s="15" t="s">
        <v>69</v>
      </c>
      <c r="AV308" s="16" t="s">
        <v>71</v>
      </c>
      <c r="AW308" s="15" t="s">
        <v>69</v>
      </c>
      <c r="AX308" s="15" t="s">
        <v>69</v>
      </c>
      <c r="AY308" s="18">
        <v>100</v>
      </c>
      <c r="AZ308" s="15" t="s">
        <v>69</v>
      </c>
      <c r="BA308" s="15" t="s">
        <v>69</v>
      </c>
      <c r="BB308" s="16" t="s">
        <v>71</v>
      </c>
      <c r="BC308" s="15" t="s">
        <v>69</v>
      </c>
      <c r="BD308" s="15" t="s">
        <v>69</v>
      </c>
    </row>
    <row r="309" spans="1:56" s="20" customFormat="1" ht="16.5" customHeight="1">
      <c r="A309" s="15">
        <v>1</v>
      </c>
      <c r="B309" s="16" t="s">
        <v>260</v>
      </c>
      <c r="C309" s="16" t="s">
        <v>535</v>
      </c>
      <c r="D309" s="15">
        <v>410</v>
      </c>
      <c r="E309" s="16" t="s">
        <v>1916</v>
      </c>
      <c r="F309" s="16" t="s">
        <v>107</v>
      </c>
      <c r="G309" s="16" t="s">
        <v>99</v>
      </c>
      <c r="H309" s="16" t="s">
        <v>1948</v>
      </c>
      <c r="I309" s="16" t="s">
        <v>1949</v>
      </c>
      <c r="J309" s="16" t="s">
        <v>1950</v>
      </c>
      <c r="K309" s="16" t="s">
        <v>1951</v>
      </c>
      <c r="L309" s="15" t="s">
        <v>88</v>
      </c>
      <c r="M309" s="15" t="s">
        <v>60</v>
      </c>
      <c r="N309" s="15" t="s">
        <v>61</v>
      </c>
      <c r="O309" s="15" t="s">
        <v>104</v>
      </c>
      <c r="P309" s="16" t="s">
        <v>1952</v>
      </c>
      <c r="Q309" s="16" t="s">
        <v>1953</v>
      </c>
      <c r="R309" s="15" t="s">
        <v>65</v>
      </c>
      <c r="S309" s="15" t="s">
        <v>184</v>
      </c>
      <c r="T309" s="15" t="s">
        <v>67</v>
      </c>
      <c r="U309" s="17">
        <v>43831</v>
      </c>
      <c r="V309" s="17">
        <v>44196</v>
      </c>
      <c r="W309" s="18">
        <v>76.5</v>
      </c>
      <c r="X309" s="15">
        <v>2016</v>
      </c>
      <c r="Y309" s="22">
        <v>0</v>
      </c>
      <c r="Z309" s="21">
        <v>100</v>
      </c>
      <c r="AA309" s="21" t="s">
        <v>69</v>
      </c>
      <c r="AB309" s="21" t="s">
        <v>69</v>
      </c>
      <c r="AC309" s="42" t="s">
        <v>70</v>
      </c>
      <c r="AD309" s="42" t="s">
        <v>70</v>
      </c>
      <c r="AE309" s="42" t="s">
        <v>70</v>
      </c>
      <c r="AF309" s="43" t="s">
        <v>69</v>
      </c>
      <c r="AG309" s="18">
        <v>100</v>
      </c>
      <c r="AH309" s="18" t="s">
        <v>69</v>
      </c>
      <c r="AI309" s="18" t="s">
        <v>69</v>
      </c>
      <c r="AJ309" s="16" t="s">
        <v>71</v>
      </c>
      <c r="AK309" s="18" t="s">
        <v>69</v>
      </c>
      <c r="AL309" s="18" t="s">
        <v>69</v>
      </c>
      <c r="AM309" s="15" t="s">
        <v>69</v>
      </c>
      <c r="AN309" s="15" t="s">
        <v>69</v>
      </c>
      <c r="AO309" s="16" t="s">
        <v>70</v>
      </c>
      <c r="AP309" s="16" t="s">
        <v>70</v>
      </c>
      <c r="AQ309" s="16" t="s">
        <v>70</v>
      </c>
      <c r="AR309" s="15" t="s">
        <v>69</v>
      </c>
      <c r="AS309" s="18">
        <v>100</v>
      </c>
      <c r="AT309" s="15" t="s">
        <v>69</v>
      </c>
      <c r="AU309" s="15" t="s">
        <v>69</v>
      </c>
      <c r="AV309" s="16" t="s">
        <v>71</v>
      </c>
      <c r="AW309" s="15" t="s">
        <v>69</v>
      </c>
      <c r="AX309" s="15" t="s">
        <v>69</v>
      </c>
      <c r="AY309" s="18">
        <v>100</v>
      </c>
      <c r="AZ309" s="15" t="s">
        <v>69</v>
      </c>
      <c r="BA309" s="15" t="s">
        <v>69</v>
      </c>
      <c r="BB309" s="16" t="s">
        <v>71</v>
      </c>
      <c r="BC309" s="15" t="s">
        <v>69</v>
      </c>
      <c r="BD309" s="15" t="s">
        <v>69</v>
      </c>
    </row>
    <row r="310" spans="1:56" s="20" customFormat="1" ht="16.5" customHeight="1">
      <c r="A310" s="15">
        <v>1</v>
      </c>
      <c r="B310" s="16" t="s">
        <v>260</v>
      </c>
      <c r="C310" s="16" t="s">
        <v>535</v>
      </c>
      <c r="D310" s="15">
        <v>410</v>
      </c>
      <c r="E310" s="16" t="s">
        <v>1916</v>
      </c>
      <c r="F310" s="16" t="s">
        <v>114</v>
      </c>
      <c r="G310" s="16" t="s">
        <v>99</v>
      </c>
      <c r="H310" s="16" t="s">
        <v>1954</v>
      </c>
      <c r="I310" s="16" t="s">
        <v>1955</v>
      </c>
      <c r="J310" s="16" t="s">
        <v>1956</v>
      </c>
      <c r="K310" s="16" t="s">
        <v>1957</v>
      </c>
      <c r="L310" s="15" t="s">
        <v>59</v>
      </c>
      <c r="M310" s="15" t="s">
        <v>60</v>
      </c>
      <c r="N310" s="15" t="s">
        <v>61</v>
      </c>
      <c r="O310" s="15" t="s">
        <v>104</v>
      </c>
      <c r="P310" s="16" t="s">
        <v>1958</v>
      </c>
      <c r="Q310" s="16" t="s">
        <v>1959</v>
      </c>
      <c r="R310" s="15" t="s">
        <v>65</v>
      </c>
      <c r="S310" s="15" t="s">
        <v>184</v>
      </c>
      <c r="T310" s="15" t="s">
        <v>67</v>
      </c>
      <c r="U310" s="17">
        <v>43831</v>
      </c>
      <c r="V310" s="17">
        <v>44196</v>
      </c>
      <c r="W310" s="18">
        <v>1</v>
      </c>
      <c r="X310" s="15">
        <v>2016</v>
      </c>
      <c r="Y310" s="16" t="s">
        <v>1960</v>
      </c>
      <c r="Z310" s="21">
        <v>100</v>
      </c>
      <c r="AA310" s="21" t="s">
        <v>69</v>
      </c>
      <c r="AB310" s="21" t="s">
        <v>69</v>
      </c>
      <c r="AC310" s="42" t="s">
        <v>70</v>
      </c>
      <c r="AD310" s="42" t="s">
        <v>70</v>
      </c>
      <c r="AE310" s="42" t="s">
        <v>70</v>
      </c>
      <c r="AF310" s="43" t="s">
        <v>69</v>
      </c>
      <c r="AG310" s="15" t="s">
        <v>69</v>
      </c>
      <c r="AH310" s="15" t="s">
        <v>69</v>
      </c>
      <c r="AI310" s="16" t="s">
        <v>70</v>
      </c>
      <c r="AJ310" s="16" t="s">
        <v>70</v>
      </c>
      <c r="AK310" s="16" t="s">
        <v>70</v>
      </c>
      <c r="AL310" s="15" t="s">
        <v>69</v>
      </c>
      <c r="AM310" s="15" t="s">
        <v>69</v>
      </c>
      <c r="AN310" s="15" t="s">
        <v>69</v>
      </c>
      <c r="AO310" s="16" t="s">
        <v>70</v>
      </c>
      <c r="AP310" s="16" t="s">
        <v>70</v>
      </c>
      <c r="AQ310" s="16" t="s">
        <v>70</v>
      </c>
      <c r="AR310" s="15" t="s">
        <v>69</v>
      </c>
      <c r="AS310" s="15" t="s">
        <v>69</v>
      </c>
      <c r="AT310" s="15" t="s">
        <v>69</v>
      </c>
      <c r="AU310" s="16" t="s">
        <v>70</v>
      </c>
      <c r="AV310" s="16" t="s">
        <v>70</v>
      </c>
      <c r="AW310" s="16" t="s">
        <v>70</v>
      </c>
      <c r="AX310" s="15" t="s">
        <v>69</v>
      </c>
      <c r="AY310" s="18">
        <v>100</v>
      </c>
      <c r="AZ310" s="15" t="s">
        <v>69</v>
      </c>
      <c r="BA310" s="15" t="s">
        <v>69</v>
      </c>
      <c r="BB310" s="16" t="s">
        <v>71</v>
      </c>
      <c r="BC310" s="15" t="s">
        <v>69</v>
      </c>
      <c r="BD310" s="15" t="s">
        <v>69</v>
      </c>
    </row>
    <row r="311" spans="1:56" s="20" customFormat="1" ht="16.5" customHeight="1">
      <c r="A311" s="15">
        <v>1</v>
      </c>
      <c r="B311" s="16" t="s">
        <v>260</v>
      </c>
      <c r="C311" s="16" t="s">
        <v>535</v>
      </c>
      <c r="D311" s="15">
        <v>410</v>
      </c>
      <c r="E311" s="16" t="s">
        <v>1916</v>
      </c>
      <c r="F311" s="16" t="s">
        <v>121</v>
      </c>
      <c r="G311" s="16" t="s">
        <v>99</v>
      </c>
      <c r="H311" s="16" t="s">
        <v>1961</v>
      </c>
      <c r="I311" s="16" t="s">
        <v>1962</v>
      </c>
      <c r="J311" s="16" t="s">
        <v>1963</v>
      </c>
      <c r="K311" s="16" t="s">
        <v>1964</v>
      </c>
      <c r="L311" s="15" t="s">
        <v>161</v>
      </c>
      <c r="M311" s="15" t="s">
        <v>60</v>
      </c>
      <c r="N311" s="15" t="s">
        <v>61</v>
      </c>
      <c r="O311" s="15" t="s">
        <v>104</v>
      </c>
      <c r="P311" s="16" t="s">
        <v>1965</v>
      </c>
      <c r="Q311" s="16" t="s">
        <v>1966</v>
      </c>
      <c r="R311" s="15" t="s">
        <v>65</v>
      </c>
      <c r="S311" s="15" t="s">
        <v>184</v>
      </c>
      <c r="T311" s="15" t="s">
        <v>67</v>
      </c>
      <c r="U311" s="17">
        <v>43831</v>
      </c>
      <c r="V311" s="17">
        <v>44196</v>
      </c>
      <c r="W311" s="18">
        <v>100</v>
      </c>
      <c r="X311" s="15">
        <v>2018</v>
      </c>
      <c r="Y311" s="16" t="s">
        <v>276</v>
      </c>
      <c r="Z311" s="23">
        <v>100</v>
      </c>
      <c r="AA311" s="23">
        <v>100</v>
      </c>
      <c r="AB311" s="23">
        <f>(370/370)*100</f>
        <v>100</v>
      </c>
      <c r="AC311" s="44">
        <v>0</v>
      </c>
      <c r="AD311" s="42" t="s">
        <v>164</v>
      </c>
      <c r="AE311" s="44">
        <v>100</v>
      </c>
      <c r="AF311" s="42" t="s">
        <v>1967</v>
      </c>
      <c r="AG311" s="18">
        <v>100</v>
      </c>
      <c r="AH311" s="18" t="s">
        <v>69</v>
      </c>
      <c r="AI311" s="18" t="s">
        <v>69</v>
      </c>
      <c r="AJ311" s="16" t="s">
        <v>71</v>
      </c>
      <c r="AK311" s="18" t="s">
        <v>69</v>
      </c>
      <c r="AL311" s="18" t="s">
        <v>69</v>
      </c>
      <c r="AM311" s="18">
        <v>100</v>
      </c>
      <c r="AN311" s="18" t="s">
        <v>69</v>
      </c>
      <c r="AO311" s="18" t="s">
        <v>69</v>
      </c>
      <c r="AP311" s="16" t="s">
        <v>71</v>
      </c>
      <c r="AQ311" s="18" t="s">
        <v>69</v>
      </c>
      <c r="AR311" s="18" t="s">
        <v>69</v>
      </c>
      <c r="AS311" s="18">
        <v>100</v>
      </c>
      <c r="AT311" s="15" t="s">
        <v>69</v>
      </c>
      <c r="AU311" s="15" t="s">
        <v>69</v>
      </c>
      <c r="AV311" s="16" t="s">
        <v>71</v>
      </c>
      <c r="AW311" s="15" t="s">
        <v>69</v>
      </c>
      <c r="AX311" s="15" t="s">
        <v>69</v>
      </c>
      <c r="AY311" s="18">
        <v>100</v>
      </c>
      <c r="AZ311" s="15" t="s">
        <v>69</v>
      </c>
      <c r="BA311" s="15" t="s">
        <v>69</v>
      </c>
      <c r="BB311" s="16" t="s">
        <v>71</v>
      </c>
      <c r="BC311" s="15" t="s">
        <v>69</v>
      </c>
      <c r="BD311" s="15" t="s">
        <v>69</v>
      </c>
    </row>
    <row r="312" spans="1:56" s="20" customFormat="1" ht="16.5" customHeight="1">
      <c r="A312" s="15">
        <v>1</v>
      </c>
      <c r="B312" s="16" t="s">
        <v>260</v>
      </c>
      <c r="C312" s="16" t="s">
        <v>535</v>
      </c>
      <c r="D312" s="15">
        <v>410</v>
      </c>
      <c r="E312" s="16" t="s">
        <v>1916</v>
      </c>
      <c r="F312" s="16" t="s">
        <v>128</v>
      </c>
      <c r="G312" s="16" t="s">
        <v>99</v>
      </c>
      <c r="H312" s="16" t="s">
        <v>1968</v>
      </c>
      <c r="I312" s="16" t="s">
        <v>1969</v>
      </c>
      <c r="J312" s="16" t="s">
        <v>1970</v>
      </c>
      <c r="K312" s="16" t="s">
        <v>1971</v>
      </c>
      <c r="L312" s="15" t="s">
        <v>88</v>
      </c>
      <c r="M312" s="15" t="s">
        <v>60</v>
      </c>
      <c r="N312" s="15" t="s">
        <v>61</v>
      </c>
      <c r="O312" s="15" t="s">
        <v>104</v>
      </c>
      <c r="P312" s="16" t="s">
        <v>1972</v>
      </c>
      <c r="Q312" s="16" t="s">
        <v>1973</v>
      </c>
      <c r="R312" s="15" t="s">
        <v>65</v>
      </c>
      <c r="S312" s="15" t="s">
        <v>184</v>
      </c>
      <c r="T312" s="15" t="s">
        <v>67</v>
      </c>
      <c r="U312" s="17">
        <v>43831</v>
      </c>
      <c r="V312" s="17">
        <v>44196</v>
      </c>
      <c r="W312" s="18">
        <v>2</v>
      </c>
      <c r="X312" s="15">
        <v>2018</v>
      </c>
      <c r="Y312" s="16" t="s">
        <v>1974</v>
      </c>
      <c r="Z312" s="21">
        <v>100</v>
      </c>
      <c r="AA312" s="21" t="s">
        <v>69</v>
      </c>
      <c r="AB312" s="21" t="s">
        <v>69</v>
      </c>
      <c r="AC312" s="42" t="s">
        <v>70</v>
      </c>
      <c r="AD312" s="42" t="s">
        <v>70</v>
      </c>
      <c r="AE312" s="42" t="s">
        <v>70</v>
      </c>
      <c r="AF312" s="43" t="s">
        <v>69</v>
      </c>
      <c r="AG312" s="18">
        <v>100</v>
      </c>
      <c r="AH312" s="18" t="s">
        <v>69</v>
      </c>
      <c r="AI312" s="18" t="s">
        <v>69</v>
      </c>
      <c r="AJ312" s="16" t="s">
        <v>71</v>
      </c>
      <c r="AK312" s="18" t="s">
        <v>69</v>
      </c>
      <c r="AL312" s="18" t="s">
        <v>69</v>
      </c>
      <c r="AM312" s="15" t="s">
        <v>69</v>
      </c>
      <c r="AN312" s="15" t="s">
        <v>69</v>
      </c>
      <c r="AO312" s="16" t="s">
        <v>70</v>
      </c>
      <c r="AP312" s="16" t="s">
        <v>70</v>
      </c>
      <c r="AQ312" s="16" t="s">
        <v>70</v>
      </c>
      <c r="AR312" s="15" t="s">
        <v>69</v>
      </c>
      <c r="AS312" s="18">
        <v>100</v>
      </c>
      <c r="AT312" s="15" t="s">
        <v>69</v>
      </c>
      <c r="AU312" s="15" t="s">
        <v>69</v>
      </c>
      <c r="AV312" s="16" t="s">
        <v>71</v>
      </c>
      <c r="AW312" s="15" t="s">
        <v>69</v>
      </c>
      <c r="AX312" s="15" t="s">
        <v>69</v>
      </c>
      <c r="AY312" s="18">
        <v>100</v>
      </c>
      <c r="AZ312" s="15" t="s">
        <v>69</v>
      </c>
      <c r="BA312" s="15" t="s">
        <v>69</v>
      </c>
      <c r="BB312" s="16" t="s">
        <v>71</v>
      </c>
      <c r="BC312" s="15" t="s">
        <v>69</v>
      </c>
      <c r="BD312" s="15" t="s">
        <v>69</v>
      </c>
    </row>
    <row r="313" spans="1:56" s="20" customFormat="1" ht="16.5" customHeight="1">
      <c r="A313" s="15">
        <v>1</v>
      </c>
      <c r="B313" s="16" t="s">
        <v>260</v>
      </c>
      <c r="C313" s="16" t="s">
        <v>535</v>
      </c>
      <c r="D313" s="15">
        <v>420</v>
      </c>
      <c r="E313" s="16" t="s">
        <v>1975</v>
      </c>
      <c r="F313" s="16" t="s">
        <v>53</v>
      </c>
      <c r="G313" s="16" t="s">
        <v>54</v>
      </c>
      <c r="H313" s="16" t="s">
        <v>742</v>
      </c>
      <c r="I313" s="16" t="s">
        <v>743</v>
      </c>
      <c r="J313" s="16" t="s">
        <v>1976</v>
      </c>
      <c r="K313" s="16" t="s">
        <v>1977</v>
      </c>
      <c r="L313" s="15" t="s">
        <v>59</v>
      </c>
      <c r="M313" s="15" t="s">
        <v>746</v>
      </c>
      <c r="N313" s="15" t="s">
        <v>190</v>
      </c>
      <c r="O313" s="15" t="s">
        <v>62</v>
      </c>
      <c r="P313" s="16" t="s">
        <v>1978</v>
      </c>
      <c r="Q313" s="16" t="s">
        <v>748</v>
      </c>
      <c r="R313" s="15" t="s">
        <v>65</v>
      </c>
      <c r="S313" s="15" t="s">
        <v>184</v>
      </c>
      <c r="T313" s="15" t="s">
        <v>221</v>
      </c>
      <c r="U313" s="17">
        <v>43831</v>
      </c>
      <c r="V313" s="17">
        <v>44196</v>
      </c>
      <c r="W313" s="18">
        <v>115.9</v>
      </c>
      <c r="X313" s="15">
        <v>2018</v>
      </c>
      <c r="Y313" s="16" t="s">
        <v>1979</v>
      </c>
      <c r="Z313" s="21">
        <v>138</v>
      </c>
      <c r="AA313" s="21" t="s">
        <v>69</v>
      </c>
      <c r="AB313" s="21" t="s">
        <v>69</v>
      </c>
      <c r="AC313" s="42" t="s">
        <v>70</v>
      </c>
      <c r="AD313" s="42" t="s">
        <v>70</v>
      </c>
      <c r="AE313" s="42" t="s">
        <v>70</v>
      </c>
      <c r="AF313" s="43" t="s">
        <v>69</v>
      </c>
      <c r="AG313" s="15" t="s">
        <v>69</v>
      </c>
      <c r="AH313" s="15" t="s">
        <v>69</v>
      </c>
      <c r="AI313" s="16" t="s">
        <v>70</v>
      </c>
      <c r="AJ313" s="16" t="s">
        <v>70</v>
      </c>
      <c r="AK313" s="16" t="s">
        <v>70</v>
      </c>
      <c r="AL313" s="15" t="s">
        <v>69</v>
      </c>
      <c r="AM313" s="15" t="s">
        <v>69</v>
      </c>
      <c r="AN313" s="15" t="s">
        <v>69</v>
      </c>
      <c r="AO313" s="16" t="s">
        <v>70</v>
      </c>
      <c r="AP313" s="16" t="s">
        <v>70</v>
      </c>
      <c r="AQ313" s="16" t="s">
        <v>70</v>
      </c>
      <c r="AR313" s="15" t="s">
        <v>69</v>
      </c>
      <c r="AS313" s="15" t="s">
        <v>69</v>
      </c>
      <c r="AT313" s="15" t="s">
        <v>69</v>
      </c>
      <c r="AU313" s="16" t="s">
        <v>70</v>
      </c>
      <c r="AV313" s="16" t="s">
        <v>70</v>
      </c>
      <c r="AW313" s="16" t="s">
        <v>70</v>
      </c>
      <c r="AX313" s="15" t="s">
        <v>69</v>
      </c>
      <c r="AY313" s="18">
        <v>138</v>
      </c>
      <c r="AZ313" s="15" t="s">
        <v>69</v>
      </c>
      <c r="BA313" s="15" t="s">
        <v>69</v>
      </c>
      <c r="BB313" s="16" t="s">
        <v>71</v>
      </c>
      <c r="BC313" s="15" t="s">
        <v>69</v>
      </c>
      <c r="BD313" s="15" t="s">
        <v>69</v>
      </c>
    </row>
    <row r="314" spans="1:56" s="20" customFormat="1" ht="16.5" customHeight="1">
      <c r="A314" s="15">
        <v>1</v>
      </c>
      <c r="B314" s="16" t="s">
        <v>260</v>
      </c>
      <c r="C314" s="16" t="s">
        <v>535</v>
      </c>
      <c r="D314" s="15">
        <v>420</v>
      </c>
      <c r="E314" s="16" t="s">
        <v>1975</v>
      </c>
      <c r="F314" s="16" t="s">
        <v>72</v>
      </c>
      <c r="G314" s="16" t="s">
        <v>73</v>
      </c>
      <c r="H314" s="16" t="s">
        <v>1980</v>
      </c>
      <c r="I314" s="16" t="s">
        <v>1981</v>
      </c>
      <c r="J314" s="16" t="s">
        <v>1982</v>
      </c>
      <c r="K314" s="16" t="s">
        <v>1983</v>
      </c>
      <c r="L314" s="15" t="s">
        <v>59</v>
      </c>
      <c r="M314" s="15" t="s">
        <v>60</v>
      </c>
      <c r="N314" s="15" t="s">
        <v>61</v>
      </c>
      <c r="O314" s="15" t="s">
        <v>62</v>
      </c>
      <c r="P314" s="16" t="s">
        <v>1984</v>
      </c>
      <c r="Q314" s="16" t="s">
        <v>1985</v>
      </c>
      <c r="R314" s="15" t="s">
        <v>65</v>
      </c>
      <c r="S314" s="15" t="s">
        <v>184</v>
      </c>
      <c r="T314" s="15" t="s">
        <v>67</v>
      </c>
      <c r="U314" s="17">
        <v>43831</v>
      </c>
      <c r="V314" s="17">
        <v>44196</v>
      </c>
      <c r="W314" s="18">
        <v>95.77</v>
      </c>
      <c r="X314" s="15">
        <v>2018</v>
      </c>
      <c r="Y314" s="16" t="s">
        <v>1986</v>
      </c>
      <c r="Z314" s="21">
        <v>95</v>
      </c>
      <c r="AA314" s="21" t="s">
        <v>69</v>
      </c>
      <c r="AB314" s="21" t="s">
        <v>69</v>
      </c>
      <c r="AC314" s="42" t="s">
        <v>70</v>
      </c>
      <c r="AD314" s="42" t="s">
        <v>70</v>
      </c>
      <c r="AE314" s="42" t="s">
        <v>70</v>
      </c>
      <c r="AF314" s="43" t="s">
        <v>69</v>
      </c>
      <c r="AG314" s="15" t="s">
        <v>69</v>
      </c>
      <c r="AH314" s="15" t="s">
        <v>69</v>
      </c>
      <c r="AI314" s="16" t="s">
        <v>70</v>
      </c>
      <c r="AJ314" s="16" t="s">
        <v>70</v>
      </c>
      <c r="AK314" s="16" t="s">
        <v>70</v>
      </c>
      <c r="AL314" s="15" t="s">
        <v>69</v>
      </c>
      <c r="AM314" s="15" t="s">
        <v>69</v>
      </c>
      <c r="AN314" s="15" t="s">
        <v>69</v>
      </c>
      <c r="AO314" s="16" t="s">
        <v>70</v>
      </c>
      <c r="AP314" s="16" t="s">
        <v>70</v>
      </c>
      <c r="AQ314" s="16" t="s">
        <v>70</v>
      </c>
      <c r="AR314" s="15" t="s">
        <v>69</v>
      </c>
      <c r="AS314" s="15" t="s">
        <v>69</v>
      </c>
      <c r="AT314" s="15" t="s">
        <v>69</v>
      </c>
      <c r="AU314" s="16" t="s">
        <v>70</v>
      </c>
      <c r="AV314" s="16" t="s">
        <v>70</v>
      </c>
      <c r="AW314" s="16" t="s">
        <v>70</v>
      </c>
      <c r="AX314" s="15" t="s">
        <v>69</v>
      </c>
      <c r="AY314" s="18">
        <v>95</v>
      </c>
      <c r="AZ314" s="15" t="s">
        <v>69</v>
      </c>
      <c r="BA314" s="15" t="s">
        <v>69</v>
      </c>
      <c r="BB314" s="16" t="s">
        <v>71</v>
      </c>
      <c r="BC314" s="15" t="s">
        <v>69</v>
      </c>
      <c r="BD314" s="15" t="s">
        <v>69</v>
      </c>
    </row>
    <row r="315" spans="1:56" s="20" customFormat="1" ht="16.5" customHeight="1">
      <c r="A315" s="15">
        <v>1</v>
      </c>
      <c r="B315" s="16" t="s">
        <v>260</v>
      </c>
      <c r="C315" s="16" t="s">
        <v>535</v>
      </c>
      <c r="D315" s="15">
        <v>420</v>
      </c>
      <c r="E315" s="16" t="s">
        <v>1975</v>
      </c>
      <c r="F315" s="16" t="s">
        <v>82</v>
      </c>
      <c r="G315" s="16" t="s">
        <v>83</v>
      </c>
      <c r="H315" s="16" t="s">
        <v>1987</v>
      </c>
      <c r="I315" s="16" t="s">
        <v>1988</v>
      </c>
      <c r="J315" s="16" t="s">
        <v>1989</v>
      </c>
      <c r="K315" s="16" t="s">
        <v>1990</v>
      </c>
      <c r="L315" s="15" t="s">
        <v>88</v>
      </c>
      <c r="M315" s="15" t="s">
        <v>60</v>
      </c>
      <c r="N315" s="15" t="s">
        <v>190</v>
      </c>
      <c r="O315" s="15" t="s">
        <v>104</v>
      </c>
      <c r="P315" s="16" t="s">
        <v>1991</v>
      </c>
      <c r="Q315" s="16" t="s">
        <v>1992</v>
      </c>
      <c r="R315" s="15" t="s">
        <v>65</v>
      </c>
      <c r="S315" s="15" t="s">
        <v>184</v>
      </c>
      <c r="T315" s="15" t="s">
        <v>67</v>
      </c>
      <c r="U315" s="17">
        <v>43831</v>
      </c>
      <c r="V315" s="17">
        <v>44196</v>
      </c>
      <c r="W315" s="18">
        <v>99.58</v>
      </c>
      <c r="X315" s="15">
        <v>2018</v>
      </c>
      <c r="Y315" s="16" t="s">
        <v>1979</v>
      </c>
      <c r="Z315" s="21">
        <v>90</v>
      </c>
      <c r="AA315" s="21" t="s">
        <v>69</v>
      </c>
      <c r="AB315" s="21" t="s">
        <v>69</v>
      </c>
      <c r="AC315" s="42" t="s">
        <v>70</v>
      </c>
      <c r="AD315" s="42" t="s">
        <v>70</v>
      </c>
      <c r="AE315" s="42" t="s">
        <v>70</v>
      </c>
      <c r="AF315" s="43" t="s">
        <v>69</v>
      </c>
      <c r="AG315" s="18">
        <v>90</v>
      </c>
      <c r="AH315" s="18" t="s">
        <v>69</v>
      </c>
      <c r="AI315" s="18" t="s">
        <v>69</v>
      </c>
      <c r="AJ315" s="16" t="s">
        <v>71</v>
      </c>
      <c r="AK315" s="18" t="s">
        <v>69</v>
      </c>
      <c r="AL315" s="18" t="s">
        <v>69</v>
      </c>
      <c r="AM315" s="15" t="s">
        <v>69</v>
      </c>
      <c r="AN315" s="15" t="s">
        <v>69</v>
      </c>
      <c r="AO315" s="16" t="s">
        <v>70</v>
      </c>
      <c r="AP315" s="16" t="s">
        <v>70</v>
      </c>
      <c r="AQ315" s="16" t="s">
        <v>70</v>
      </c>
      <c r="AR315" s="15" t="s">
        <v>69</v>
      </c>
      <c r="AS315" s="18">
        <v>90</v>
      </c>
      <c r="AT315" s="15" t="s">
        <v>69</v>
      </c>
      <c r="AU315" s="15" t="s">
        <v>69</v>
      </c>
      <c r="AV315" s="16" t="s">
        <v>71</v>
      </c>
      <c r="AW315" s="15" t="s">
        <v>69</v>
      </c>
      <c r="AX315" s="15" t="s">
        <v>69</v>
      </c>
      <c r="AY315" s="18">
        <v>90</v>
      </c>
      <c r="AZ315" s="15" t="s">
        <v>69</v>
      </c>
      <c r="BA315" s="15" t="s">
        <v>69</v>
      </c>
      <c r="BB315" s="16" t="s">
        <v>71</v>
      </c>
      <c r="BC315" s="15" t="s">
        <v>69</v>
      </c>
      <c r="BD315" s="15" t="s">
        <v>69</v>
      </c>
    </row>
    <row r="316" spans="1:56" s="20" customFormat="1" ht="16.5" customHeight="1">
      <c r="A316" s="15">
        <v>1</v>
      </c>
      <c r="B316" s="16" t="s">
        <v>260</v>
      </c>
      <c r="C316" s="16" t="s">
        <v>535</v>
      </c>
      <c r="D316" s="15">
        <v>420</v>
      </c>
      <c r="E316" s="16" t="s">
        <v>1975</v>
      </c>
      <c r="F316" s="16" t="s">
        <v>82</v>
      </c>
      <c r="G316" s="16" t="s">
        <v>83</v>
      </c>
      <c r="H316" s="16" t="s">
        <v>1987</v>
      </c>
      <c r="I316" s="16" t="s">
        <v>1993</v>
      </c>
      <c r="J316" s="16" t="s">
        <v>1994</v>
      </c>
      <c r="K316" s="16" t="s">
        <v>1995</v>
      </c>
      <c r="L316" s="15" t="s">
        <v>88</v>
      </c>
      <c r="M316" s="15" t="s">
        <v>60</v>
      </c>
      <c r="N316" s="15" t="s">
        <v>190</v>
      </c>
      <c r="O316" s="15" t="s">
        <v>104</v>
      </c>
      <c r="P316" s="16" t="s">
        <v>1996</v>
      </c>
      <c r="Q316" s="16" t="s">
        <v>1997</v>
      </c>
      <c r="R316" s="15" t="s">
        <v>65</v>
      </c>
      <c r="S316" s="15" t="s">
        <v>184</v>
      </c>
      <c r="T316" s="15" t="s">
        <v>67</v>
      </c>
      <c r="U316" s="17">
        <v>43831</v>
      </c>
      <c r="V316" s="17">
        <v>44196</v>
      </c>
      <c r="W316" s="18">
        <v>97.18</v>
      </c>
      <c r="X316" s="15">
        <v>2018</v>
      </c>
      <c r="Y316" s="16" t="s">
        <v>1979</v>
      </c>
      <c r="Z316" s="21">
        <v>90</v>
      </c>
      <c r="AA316" s="21" t="s">
        <v>69</v>
      </c>
      <c r="AB316" s="21" t="s">
        <v>69</v>
      </c>
      <c r="AC316" s="42" t="s">
        <v>70</v>
      </c>
      <c r="AD316" s="42" t="s">
        <v>70</v>
      </c>
      <c r="AE316" s="42" t="s">
        <v>70</v>
      </c>
      <c r="AF316" s="43" t="s">
        <v>69</v>
      </c>
      <c r="AG316" s="18">
        <v>90</v>
      </c>
      <c r="AH316" s="18" t="s">
        <v>69</v>
      </c>
      <c r="AI316" s="18" t="s">
        <v>69</v>
      </c>
      <c r="AJ316" s="16" t="s">
        <v>71</v>
      </c>
      <c r="AK316" s="18" t="s">
        <v>69</v>
      </c>
      <c r="AL316" s="18" t="s">
        <v>69</v>
      </c>
      <c r="AM316" s="15" t="s">
        <v>69</v>
      </c>
      <c r="AN316" s="15" t="s">
        <v>69</v>
      </c>
      <c r="AO316" s="16" t="s">
        <v>70</v>
      </c>
      <c r="AP316" s="16" t="s">
        <v>70</v>
      </c>
      <c r="AQ316" s="16" t="s">
        <v>70</v>
      </c>
      <c r="AR316" s="15" t="s">
        <v>69</v>
      </c>
      <c r="AS316" s="18">
        <v>90</v>
      </c>
      <c r="AT316" s="15" t="s">
        <v>69</v>
      </c>
      <c r="AU316" s="15" t="s">
        <v>69</v>
      </c>
      <c r="AV316" s="16" t="s">
        <v>71</v>
      </c>
      <c r="AW316" s="15" t="s">
        <v>69</v>
      </c>
      <c r="AX316" s="15" t="s">
        <v>69</v>
      </c>
      <c r="AY316" s="18">
        <v>90</v>
      </c>
      <c r="AZ316" s="15" t="s">
        <v>69</v>
      </c>
      <c r="BA316" s="15" t="s">
        <v>69</v>
      </c>
      <c r="BB316" s="16" t="s">
        <v>71</v>
      </c>
      <c r="BC316" s="15" t="s">
        <v>69</v>
      </c>
      <c r="BD316" s="15" t="s">
        <v>69</v>
      </c>
    </row>
    <row r="317" spans="1:56" s="20" customFormat="1" ht="16.5" customHeight="1">
      <c r="A317" s="15">
        <v>1</v>
      </c>
      <c r="B317" s="16" t="s">
        <v>260</v>
      </c>
      <c r="C317" s="16" t="s">
        <v>535</v>
      </c>
      <c r="D317" s="15">
        <v>420</v>
      </c>
      <c r="E317" s="16" t="s">
        <v>1975</v>
      </c>
      <c r="F317" s="16" t="s">
        <v>98</v>
      </c>
      <c r="G317" s="16" t="s">
        <v>99</v>
      </c>
      <c r="H317" s="16" t="s">
        <v>1998</v>
      </c>
      <c r="I317" s="16" t="s">
        <v>1999</v>
      </c>
      <c r="J317" s="16" t="s">
        <v>2000</v>
      </c>
      <c r="K317" s="16" t="s">
        <v>2001</v>
      </c>
      <c r="L317" s="15" t="s">
        <v>161</v>
      </c>
      <c r="M317" s="15" t="s">
        <v>60</v>
      </c>
      <c r="N317" s="15" t="s">
        <v>190</v>
      </c>
      <c r="O317" s="15" t="s">
        <v>104</v>
      </c>
      <c r="P317" s="16" t="s">
        <v>2002</v>
      </c>
      <c r="Q317" s="16" t="s">
        <v>2003</v>
      </c>
      <c r="R317" s="15" t="s">
        <v>65</v>
      </c>
      <c r="S317" s="15" t="s">
        <v>184</v>
      </c>
      <c r="T317" s="15" t="s">
        <v>67</v>
      </c>
      <c r="U317" s="17">
        <v>43831</v>
      </c>
      <c r="V317" s="17">
        <v>44196</v>
      </c>
      <c r="W317" s="18">
        <v>99.92</v>
      </c>
      <c r="X317" s="15">
        <v>2018</v>
      </c>
      <c r="Y317" s="16" t="s">
        <v>1979</v>
      </c>
      <c r="Z317" s="23">
        <v>90</v>
      </c>
      <c r="AA317" s="23">
        <v>90</v>
      </c>
      <c r="AB317" s="23">
        <f>(65/70)*100</f>
        <v>92.85714285714286</v>
      </c>
      <c r="AC317" s="44">
        <v>3.1746031746031855</v>
      </c>
      <c r="AD317" s="42" t="s">
        <v>164</v>
      </c>
      <c r="AE317" s="44">
        <v>103.17460317460319</v>
      </c>
      <c r="AF317" s="42" t="s">
        <v>2004</v>
      </c>
      <c r="AG317" s="18">
        <v>90</v>
      </c>
      <c r="AH317" s="18" t="s">
        <v>69</v>
      </c>
      <c r="AI317" s="18" t="s">
        <v>69</v>
      </c>
      <c r="AJ317" s="16" t="s">
        <v>71</v>
      </c>
      <c r="AK317" s="18" t="s">
        <v>69</v>
      </c>
      <c r="AL317" s="18" t="s">
        <v>69</v>
      </c>
      <c r="AM317" s="18">
        <v>90</v>
      </c>
      <c r="AN317" s="18" t="s">
        <v>69</v>
      </c>
      <c r="AO317" s="18" t="s">
        <v>69</v>
      </c>
      <c r="AP317" s="16" t="s">
        <v>71</v>
      </c>
      <c r="AQ317" s="18" t="s">
        <v>69</v>
      </c>
      <c r="AR317" s="18" t="s">
        <v>69</v>
      </c>
      <c r="AS317" s="18">
        <v>90</v>
      </c>
      <c r="AT317" s="15" t="s">
        <v>69</v>
      </c>
      <c r="AU317" s="15" t="s">
        <v>69</v>
      </c>
      <c r="AV317" s="16" t="s">
        <v>71</v>
      </c>
      <c r="AW317" s="15" t="s">
        <v>69</v>
      </c>
      <c r="AX317" s="15" t="s">
        <v>69</v>
      </c>
      <c r="AY317" s="18">
        <v>90</v>
      </c>
      <c r="AZ317" s="15" t="s">
        <v>69</v>
      </c>
      <c r="BA317" s="15" t="s">
        <v>69</v>
      </c>
      <c r="BB317" s="16" t="s">
        <v>71</v>
      </c>
      <c r="BC317" s="15" t="s">
        <v>69</v>
      </c>
      <c r="BD317" s="15" t="s">
        <v>69</v>
      </c>
    </row>
    <row r="318" spans="1:56" s="20" customFormat="1" ht="16.5" customHeight="1">
      <c r="A318" s="15">
        <v>1</v>
      </c>
      <c r="B318" s="16" t="s">
        <v>260</v>
      </c>
      <c r="C318" s="16" t="s">
        <v>535</v>
      </c>
      <c r="D318" s="15">
        <v>420</v>
      </c>
      <c r="E318" s="16" t="s">
        <v>1975</v>
      </c>
      <c r="F318" s="16" t="s">
        <v>98</v>
      </c>
      <c r="G318" s="16" t="s">
        <v>99</v>
      </c>
      <c r="H318" s="16" t="s">
        <v>1998</v>
      </c>
      <c r="I318" s="16" t="s">
        <v>2005</v>
      </c>
      <c r="J318" s="16" t="s">
        <v>2006</v>
      </c>
      <c r="K318" s="16" t="s">
        <v>2007</v>
      </c>
      <c r="L318" s="15" t="s">
        <v>161</v>
      </c>
      <c r="M318" s="15" t="s">
        <v>60</v>
      </c>
      <c r="N318" s="15" t="s">
        <v>190</v>
      </c>
      <c r="O318" s="15" t="s">
        <v>104</v>
      </c>
      <c r="P318" s="16" t="s">
        <v>2008</v>
      </c>
      <c r="Q318" s="16" t="s">
        <v>2009</v>
      </c>
      <c r="R318" s="15" t="s">
        <v>65</v>
      </c>
      <c r="S318" s="15" t="s">
        <v>184</v>
      </c>
      <c r="T318" s="15" t="s">
        <v>67</v>
      </c>
      <c r="U318" s="17">
        <v>43831</v>
      </c>
      <c r="V318" s="17">
        <v>44196</v>
      </c>
      <c r="W318" s="18">
        <v>99.54</v>
      </c>
      <c r="X318" s="15">
        <v>2018</v>
      </c>
      <c r="Y318" s="16" t="s">
        <v>1979</v>
      </c>
      <c r="Z318" s="23">
        <v>90</v>
      </c>
      <c r="AA318" s="23">
        <v>90</v>
      </c>
      <c r="AB318" s="23">
        <f>(40/40)*100</f>
        <v>100</v>
      </c>
      <c r="AC318" s="44">
        <v>11.111111111111116</v>
      </c>
      <c r="AD318" s="42" t="s">
        <v>164</v>
      </c>
      <c r="AE318" s="44">
        <v>111.11111111111111</v>
      </c>
      <c r="AF318" s="42" t="s">
        <v>2010</v>
      </c>
      <c r="AG318" s="18">
        <v>90</v>
      </c>
      <c r="AH318" s="18" t="s">
        <v>69</v>
      </c>
      <c r="AI318" s="18" t="s">
        <v>69</v>
      </c>
      <c r="AJ318" s="16" t="s">
        <v>71</v>
      </c>
      <c r="AK318" s="18" t="s">
        <v>69</v>
      </c>
      <c r="AL318" s="18" t="s">
        <v>69</v>
      </c>
      <c r="AM318" s="18">
        <v>90</v>
      </c>
      <c r="AN318" s="18" t="s">
        <v>69</v>
      </c>
      <c r="AO318" s="18" t="s">
        <v>69</v>
      </c>
      <c r="AP318" s="16" t="s">
        <v>71</v>
      </c>
      <c r="AQ318" s="18" t="s">
        <v>69</v>
      </c>
      <c r="AR318" s="18" t="s">
        <v>69</v>
      </c>
      <c r="AS318" s="18">
        <v>90</v>
      </c>
      <c r="AT318" s="15" t="s">
        <v>69</v>
      </c>
      <c r="AU318" s="15" t="s">
        <v>69</v>
      </c>
      <c r="AV318" s="16" t="s">
        <v>71</v>
      </c>
      <c r="AW318" s="15" t="s">
        <v>69</v>
      </c>
      <c r="AX318" s="15" t="s">
        <v>69</v>
      </c>
      <c r="AY318" s="18">
        <v>90</v>
      </c>
      <c r="AZ318" s="15" t="s">
        <v>69</v>
      </c>
      <c r="BA318" s="15" t="s">
        <v>69</v>
      </c>
      <c r="BB318" s="16" t="s">
        <v>71</v>
      </c>
      <c r="BC318" s="15" t="s">
        <v>69</v>
      </c>
      <c r="BD318" s="15" t="s">
        <v>69</v>
      </c>
    </row>
    <row r="319" spans="1:56" s="20" customFormat="1" ht="16.5" customHeight="1">
      <c r="A319" s="15">
        <v>1</v>
      </c>
      <c r="B319" s="16" t="s">
        <v>260</v>
      </c>
      <c r="C319" s="16" t="s">
        <v>535</v>
      </c>
      <c r="D319" s="15">
        <v>420</v>
      </c>
      <c r="E319" s="16" t="s">
        <v>1975</v>
      </c>
      <c r="F319" s="16" t="s">
        <v>98</v>
      </c>
      <c r="G319" s="16" t="s">
        <v>99</v>
      </c>
      <c r="H319" s="16" t="s">
        <v>1998</v>
      </c>
      <c r="I319" s="16" t="s">
        <v>2011</v>
      </c>
      <c r="J319" s="16" t="s">
        <v>2012</v>
      </c>
      <c r="K319" s="16" t="s">
        <v>2013</v>
      </c>
      <c r="L319" s="15" t="s">
        <v>161</v>
      </c>
      <c r="M319" s="15" t="s">
        <v>60</v>
      </c>
      <c r="N319" s="15" t="s">
        <v>190</v>
      </c>
      <c r="O319" s="15" t="s">
        <v>104</v>
      </c>
      <c r="P319" s="16" t="s">
        <v>2014</v>
      </c>
      <c r="Q319" s="16" t="s">
        <v>2015</v>
      </c>
      <c r="R319" s="15" t="s">
        <v>65</v>
      </c>
      <c r="S319" s="15" t="s">
        <v>184</v>
      </c>
      <c r="T319" s="15" t="s">
        <v>67</v>
      </c>
      <c r="U319" s="17">
        <v>43831</v>
      </c>
      <c r="V319" s="17">
        <v>44196</v>
      </c>
      <c r="W319" s="18">
        <v>100</v>
      </c>
      <c r="X319" s="15">
        <v>2018</v>
      </c>
      <c r="Y319" s="16" t="s">
        <v>1979</v>
      </c>
      <c r="Z319" s="23">
        <v>90</v>
      </c>
      <c r="AA319" s="23">
        <v>90</v>
      </c>
      <c r="AB319" s="23">
        <f>(166/166)*100</f>
        <v>100</v>
      </c>
      <c r="AC319" s="44">
        <v>11.111111111111116</v>
      </c>
      <c r="AD319" s="42" t="s">
        <v>164</v>
      </c>
      <c r="AE319" s="44">
        <v>111.11111111111111</v>
      </c>
      <c r="AF319" s="42" t="s">
        <v>2016</v>
      </c>
      <c r="AG319" s="18">
        <v>90</v>
      </c>
      <c r="AH319" s="18" t="s">
        <v>69</v>
      </c>
      <c r="AI319" s="18" t="s">
        <v>69</v>
      </c>
      <c r="AJ319" s="16" t="s">
        <v>71</v>
      </c>
      <c r="AK319" s="18" t="s">
        <v>69</v>
      </c>
      <c r="AL319" s="18" t="s">
        <v>69</v>
      </c>
      <c r="AM319" s="18">
        <v>90</v>
      </c>
      <c r="AN319" s="18" t="s">
        <v>69</v>
      </c>
      <c r="AO319" s="18" t="s">
        <v>69</v>
      </c>
      <c r="AP319" s="16" t="s">
        <v>71</v>
      </c>
      <c r="AQ319" s="18" t="s">
        <v>69</v>
      </c>
      <c r="AR319" s="18" t="s">
        <v>69</v>
      </c>
      <c r="AS319" s="18">
        <v>90</v>
      </c>
      <c r="AT319" s="15" t="s">
        <v>69</v>
      </c>
      <c r="AU319" s="15" t="s">
        <v>69</v>
      </c>
      <c r="AV319" s="16" t="s">
        <v>71</v>
      </c>
      <c r="AW319" s="15" t="s">
        <v>69</v>
      </c>
      <c r="AX319" s="15" t="s">
        <v>69</v>
      </c>
      <c r="AY319" s="18">
        <v>90</v>
      </c>
      <c r="AZ319" s="15" t="s">
        <v>69</v>
      </c>
      <c r="BA319" s="15" t="s">
        <v>69</v>
      </c>
      <c r="BB319" s="16" t="s">
        <v>71</v>
      </c>
      <c r="BC319" s="15" t="s">
        <v>69</v>
      </c>
      <c r="BD319" s="15" t="s">
        <v>69</v>
      </c>
    </row>
    <row r="320" spans="1:56" s="20" customFormat="1" ht="16.5" customHeight="1">
      <c r="A320" s="15">
        <v>3</v>
      </c>
      <c r="B320" s="16" t="s">
        <v>50</v>
      </c>
      <c r="C320" s="16" t="s">
        <v>51</v>
      </c>
      <c r="D320" s="15">
        <v>610</v>
      </c>
      <c r="E320" s="16" t="s">
        <v>2017</v>
      </c>
      <c r="F320" s="16" t="s">
        <v>53</v>
      </c>
      <c r="G320" s="16" t="s">
        <v>54</v>
      </c>
      <c r="H320" s="16" t="s">
        <v>2018</v>
      </c>
      <c r="I320" s="16" t="s">
        <v>2019</v>
      </c>
      <c r="J320" s="16" t="s">
        <v>2020</v>
      </c>
      <c r="K320" s="16" t="s">
        <v>2021</v>
      </c>
      <c r="L320" s="15" t="s">
        <v>59</v>
      </c>
      <c r="M320" s="15" t="s">
        <v>173</v>
      </c>
      <c r="N320" s="15" t="s">
        <v>61</v>
      </c>
      <c r="O320" s="15" t="s">
        <v>62</v>
      </c>
      <c r="P320" s="16" t="s">
        <v>2022</v>
      </c>
      <c r="Q320" s="16" t="s">
        <v>2023</v>
      </c>
      <c r="R320" s="15" t="s">
        <v>65</v>
      </c>
      <c r="S320" s="15" t="s">
        <v>184</v>
      </c>
      <c r="T320" s="15" t="s">
        <v>67</v>
      </c>
      <c r="U320" s="17">
        <v>43831</v>
      </c>
      <c r="V320" s="17">
        <v>44196</v>
      </c>
      <c r="W320" s="18">
        <v>67</v>
      </c>
      <c r="X320" s="15">
        <v>2017</v>
      </c>
      <c r="Y320" s="16" t="s">
        <v>2024</v>
      </c>
      <c r="Z320" s="21">
        <v>67</v>
      </c>
      <c r="AA320" s="21" t="s">
        <v>69</v>
      </c>
      <c r="AB320" s="21" t="s">
        <v>69</v>
      </c>
      <c r="AC320" s="42" t="s">
        <v>70</v>
      </c>
      <c r="AD320" s="42" t="s">
        <v>70</v>
      </c>
      <c r="AE320" s="42" t="s">
        <v>70</v>
      </c>
      <c r="AF320" s="43" t="s">
        <v>69</v>
      </c>
      <c r="AG320" s="15" t="s">
        <v>69</v>
      </c>
      <c r="AH320" s="15" t="s">
        <v>69</v>
      </c>
      <c r="AI320" s="16" t="s">
        <v>70</v>
      </c>
      <c r="AJ320" s="16" t="s">
        <v>70</v>
      </c>
      <c r="AK320" s="16" t="s">
        <v>70</v>
      </c>
      <c r="AL320" s="15" t="s">
        <v>69</v>
      </c>
      <c r="AM320" s="15" t="s">
        <v>69</v>
      </c>
      <c r="AN320" s="15" t="s">
        <v>69</v>
      </c>
      <c r="AO320" s="16" t="s">
        <v>70</v>
      </c>
      <c r="AP320" s="16" t="s">
        <v>70</v>
      </c>
      <c r="AQ320" s="16" t="s">
        <v>70</v>
      </c>
      <c r="AR320" s="15" t="s">
        <v>69</v>
      </c>
      <c r="AS320" s="15" t="s">
        <v>69</v>
      </c>
      <c r="AT320" s="15" t="s">
        <v>69</v>
      </c>
      <c r="AU320" s="16" t="s">
        <v>70</v>
      </c>
      <c r="AV320" s="16" t="s">
        <v>70</v>
      </c>
      <c r="AW320" s="16" t="s">
        <v>70</v>
      </c>
      <c r="AX320" s="15" t="s">
        <v>69</v>
      </c>
      <c r="AY320" s="18">
        <v>67</v>
      </c>
      <c r="AZ320" s="15" t="s">
        <v>69</v>
      </c>
      <c r="BA320" s="15" t="s">
        <v>69</v>
      </c>
      <c r="BB320" s="16" t="s">
        <v>71</v>
      </c>
      <c r="BC320" s="15" t="s">
        <v>69</v>
      </c>
      <c r="BD320" s="15" t="s">
        <v>69</v>
      </c>
    </row>
    <row r="321" spans="1:56" s="20" customFormat="1" ht="16.5" customHeight="1">
      <c r="A321" s="15">
        <v>3</v>
      </c>
      <c r="B321" s="16" t="s">
        <v>50</v>
      </c>
      <c r="C321" s="16" t="s">
        <v>51</v>
      </c>
      <c r="D321" s="15">
        <v>610</v>
      </c>
      <c r="E321" s="16" t="s">
        <v>2017</v>
      </c>
      <c r="F321" s="16" t="s">
        <v>72</v>
      </c>
      <c r="G321" s="16" t="s">
        <v>73</v>
      </c>
      <c r="H321" s="16" t="s">
        <v>2025</v>
      </c>
      <c r="I321" s="16" t="s">
        <v>2026</v>
      </c>
      <c r="J321" s="16" t="s">
        <v>2027</v>
      </c>
      <c r="K321" s="16" t="s">
        <v>2028</v>
      </c>
      <c r="L321" s="15" t="s">
        <v>59</v>
      </c>
      <c r="M321" s="15" t="s">
        <v>173</v>
      </c>
      <c r="N321" s="15" t="s">
        <v>61</v>
      </c>
      <c r="O321" s="15" t="s">
        <v>62</v>
      </c>
      <c r="P321" s="16" t="s">
        <v>2029</v>
      </c>
      <c r="Q321" s="16" t="s">
        <v>2030</v>
      </c>
      <c r="R321" s="15" t="s">
        <v>65</v>
      </c>
      <c r="S321" s="15" t="s">
        <v>184</v>
      </c>
      <c r="T321" s="15" t="s">
        <v>67</v>
      </c>
      <c r="U321" s="17">
        <v>43831</v>
      </c>
      <c r="V321" s="17">
        <v>44196</v>
      </c>
      <c r="W321" s="18">
        <v>80</v>
      </c>
      <c r="X321" s="15">
        <v>2017</v>
      </c>
      <c r="Y321" s="16" t="s">
        <v>2024</v>
      </c>
      <c r="Z321" s="21">
        <v>80</v>
      </c>
      <c r="AA321" s="21" t="s">
        <v>69</v>
      </c>
      <c r="AB321" s="21" t="s">
        <v>69</v>
      </c>
      <c r="AC321" s="42" t="s">
        <v>70</v>
      </c>
      <c r="AD321" s="42" t="s">
        <v>70</v>
      </c>
      <c r="AE321" s="42" t="s">
        <v>70</v>
      </c>
      <c r="AF321" s="43" t="s">
        <v>69</v>
      </c>
      <c r="AG321" s="15" t="s">
        <v>69</v>
      </c>
      <c r="AH321" s="15" t="s">
        <v>69</v>
      </c>
      <c r="AI321" s="16" t="s">
        <v>70</v>
      </c>
      <c r="AJ321" s="16" t="s">
        <v>70</v>
      </c>
      <c r="AK321" s="16" t="s">
        <v>70</v>
      </c>
      <c r="AL321" s="15" t="s">
        <v>69</v>
      </c>
      <c r="AM321" s="15" t="s">
        <v>69</v>
      </c>
      <c r="AN321" s="15" t="s">
        <v>69</v>
      </c>
      <c r="AO321" s="16" t="s">
        <v>70</v>
      </c>
      <c r="AP321" s="16" t="s">
        <v>70</v>
      </c>
      <c r="AQ321" s="16" t="s">
        <v>70</v>
      </c>
      <c r="AR321" s="15" t="s">
        <v>69</v>
      </c>
      <c r="AS321" s="15" t="s">
        <v>69</v>
      </c>
      <c r="AT321" s="15" t="s">
        <v>69</v>
      </c>
      <c r="AU321" s="16" t="s">
        <v>70</v>
      </c>
      <c r="AV321" s="16" t="s">
        <v>70</v>
      </c>
      <c r="AW321" s="16" t="s">
        <v>70</v>
      </c>
      <c r="AX321" s="15" t="s">
        <v>69</v>
      </c>
      <c r="AY321" s="18">
        <v>80</v>
      </c>
      <c r="AZ321" s="15" t="s">
        <v>69</v>
      </c>
      <c r="BA321" s="15" t="s">
        <v>69</v>
      </c>
      <c r="BB321" s="16" t="s">
        <v>71</v>
      </c>
      <c r="BC321" s="15" t="s">
        <v>69</v>
      </c>
      <c r="BD321" s="15" t="s">
        <v>69</v>
      </c>
    </row>
    <row r="322" spans="1:56" s="20" customFormat="1" ht="16.5" customHeight="1">
      <c r="A322" s="15">
        <v>3</v>
      </c>
      <c r="B322" s="16" t="s">
        <v>50</v>
      </c>
      <c r="C322" s="16" t="s">
        <v>51</v>
      </c>
      <c r="D322" s="15">
        <v>610</v>
      </c>
      <c r="E322" s="16" t="s">
        <v>2017</v>
      </c>
      <c r="F322" s="16" t="s">
        <v>82</v>
      </c>
      <c r="G322" s="16" t="s">
        <v>83</v>
      </c>
      <c r="H322" s="16" t="s">
        <v>2031</v>
      </c>
      <c r="I322" s="16" t="s">
        <v>2032</v>
      </c>
      <c r="J322" s="16" t="s">
        <v>2033</v>
      </c>
      <c r="K322" s="16" t="s">
        <v>2034</v>
      </c>
      <c r="L322" s="15" t="s">
        <v>88</v>
      </c>
      <c r="M322" s="15" t="s">
        <v>60</v>
      </c>
      <c r="N322" s="15" t="s">
        <v>61</v>
      </c>
      <c r="O322" s="15" t="s">
        <v>104</v>
      </c>
      <c r="P322" s="16" t="s">
        <v>2035</v>
      </c>
      <c r="Q322" s="16" t="s">
        <v>2036</v>
      </c>
      <c r="R322" s="15" t="s">
        <v>65</v>
      </c>
      <c r="S322" s="15" t="s">
        <v>184</v>
      </c>
      <c r="T322" s="15" t="s">
        <v>67</v>
      </c>
      <c r="U322" s="17">
        <v>43831</v>
      </c>
      <c r="V322" s="17">
        <v>44196</v>
      </c>
      <c r="W322" s="18">
        <v>90</v>
      </c>
      <c r="X322" s="15">
        <v>2015</v>
      </c>
      <c r="Y322" s="22">
        <v>0</v>
      </c>
      <c r="Z322" s="21">
        <v>93</v>
      </c>
      <c r="AA322" s="21" t="s">
        <v>69</v>
      </c>
      <c r="AB322" s="21" t="s">
        <v>69</v>
      </c>
      <c r="AC322" s="42" t="s">
        <v>70</v>
      </c>
      <c r="AD322" s="42" t="s">
        <v>70</v>
      </c>
      <c r="AE322" s="42" t="s">
        <v>70</v>
      </c>
      <c r="AF322" s="43" t="s">
        <v>69</v>
      </c>
      <c r="AG322" s="18">
        <v>93</v>
      </c>
      <c r="AH322" s="18" t="s">
        <v>69</v>
      </c>
      <c r="AI322" s="18" t="s">
        <v>69</v>
      </c>
      <c r="AJ322" s="16" t="s">
        <v>71</v>
      </c>
      <c r="AK322" s="18" t="s">
        <v>69</v>
      </c>
      <c r="AL322" s="18" t="s">
        <v>69</v>
      </c>
      <c r="AM322" s="15" t="s">
        <v>69</v>
      </c>
      <c r="AN322" s="15" t="s">
        <v>69</v>
      </c>
      <c r="AO322" s="16" t="s">
        <v>70</v>
      </c>
      <c r="AP322" s="16" t="s">
        <v>70</v>
      </c>
      <c r="AQ322" s="16" t="s">
        <v>70</v>
      </c>
      <c r="AR322" s="15" t="s">
        <v>69</v>
      </c>
      <c r="AS322" s="18">
        <v>93</v>
      </c>
      <c r="AT322" s="15" t="s">
        <v>69</v>
      </c>
      <c r="AU322" s="15" t="s">
        <v>69</v>
      </c>
      <c r="AV322" s="16" t="s">
        <v>71</v>
      </c>
      <c r="AW322" s="15" t="s">
        <v>69</v>
      </c>
      <c r="AX322" s="15" t="s">
        <v>69</v>
      </c>
      <c r="AY322" s="18">
        <v>93</v>
      </c>
      <c r="AZ322" s="15" t="s">
        <v>69</v>
      </c>
      <c r="BA322" s="15" t="s">
        <v>69</v>
      </c>
      <c r="BB322" s="16" t="s">
        <v>71</v>
      </c>
      <c r="BC322" s="15" t="s">
        <v>69</v>
      </c>
      <c r="BD322" s="15" t="s">
        <v>69</v>
      </c>
    </row>
    <row r="323" spans="1:56" s="20" customFormat="1" ht="16.5" customHeight="1">
      <c r="A323" s="15">
        <v>3</v>
      </c>
      <c r="B323" s="16" t="s">
        <v>50</v>
      </c>
      <c r="C323" s="16" t="s">
        <v>51</v>
      </c>
      <c r="D323" s="15">
        <v>610</v>
      </c>
      <c r="E323" s="16" t="s">
        <v>2017</v>
      </c>
      <c r="F323" s="16" t="s">
        <v>91</v>
      </c>
      <c r="G323" s="16" t="s">
        <v>83</v>
      </c>
      <c r="H323" s="16" t="s">
        <v>2037</v>
      </c>
      <c r="I323" s="16" t="s">
        <v>2038</v>
      </c>
      <c r="J323" s="16" t="s">
        <v>2039</v>
      </c>
      <c r="K323" s="16" t="s">
        <v>2034</v>
      </c>
      <c r="L323" s="15" t="s">
        <v>88</v>
      </c>
      <c r="M323" s="15" t="s">
        <v>60</v>
      </c>
      <c r="N323" s="15" t="s">
        <v>61</v>
      </c>
      <c r="O323" s="15" t="s">
        <v>104</v>
      </c>
      <c r="P323" s="16" t="s">
        <v>2040</v>
      </c>
      <c r="Q323" s="16" t="s">
        <v>2041</v>
      </c>
      <c r="R323" s="15" t="s">
        <v>65</v>
      </c>
      <c r="S323" s="15" t="s">
        <v>184</v>
      </c>
      <c r="T323" s="15" t="s">
        <v>67</v>
      </c>
      <c r="U323" s="17">
        <v>43831</v>
      </c>
      <c r="V323" s="17">
        <v>44196</v>
      </c>
      <c r="W323" s="18">
        <v>90</v>
      </c>
      <c r="X323" s="15">
        <v>2015</v>
      </c>
      <c r="Y323" s="22">
        <v>0</v>
      </c>
      <c r="Z323" s="21">
        <v>93</v>
      </c>
      <c r="AA323" s="21" t="s">
        <v>69</v>
      </c>
      <c r="AB323" s="21" t="s">
        <v>69</v>
      </c>
      <c r="AC323" s="42" t="s">
        <v>70</v>
      </c>
      <c r="AD323" s="42" t="s">
        <v>70</v>
      </c>
      <c r="AE323" s="42" t="s">
        <v>70</v>
      </c>
      <c r="AF323" s="43" t="s">
        <v>69</v>
      </c>
      <c r="AG323" s="18">
        <v>93</v>
      </c>
      <c r="AH323" s="18" t="s">
        <v>69</v>
      </c>
      <c r="AI323" s="18" t="s">
        <v>69</v>
      </c>
      <c r="AJ323" s="16" t="s">
        <v>71</v>
      </c>
      <c r="AK323" s="18" t="s">
        <v>69</v>
      </c>
      <c r="AL323" s="18" t="s">
        <v>69</v>
      </c>
      <c r="AM323" s="15" t="s">
        <v>69</v>
      </c>
      <c r="AN323" s="15" t="s">
        <v>69</v>
      </c>
      <c r="AO323" s="16" t="s">
        <v>70</v>
      </c>
      <c r="AP323" s="16" t="s">
        <v>70</v>
      </c>
      <c r="AQ323" s="16" t="s">
        <v>70</v>
      </c>
      <c r="AR323" s="15" t="s">
        <v>69</v>
      </c>
      <c r="AS323" s="18">
        <v>93</v>
      </c>
      <c r="AT323" s="15" t="s">
        <v>69</v>
      </c>
      <c r="AU323" s="15" t="s">
        <v>69</v>
      </c>
      <c r="AV323" s="16" t="s">
        <v>71</v>
      </c>
      <c r="AW323" s="15" t="s">
        <v>69</v>
      </c>
      <c r="AX323" s="15" t="s">
        <v>69</v>
      </c>
      <c r="AY323" s="18">
        <v>93</v>
      </c>
      <c r="AZ323" s="15" t="s">
        <v>69</v>
      </c>
      <c r="BA323" s="15" t="s">
        <v>69</v>
      </c>
      <c r="BB323" s="16" t="s">
        <v>71</v>
      </c>
      <c r="BC323" s="15" t="s">
        <v>69</v>
      </c>
      <c r="BD323" s="15" t="s">
        <v>69</v>
      </c>
    </row>
    <row r="324" spans="1:56" s="20" customFormat="1" ht="16.5" customHeight="1">
      <c r="A324" s="15">
        <v>3</v>
      </c>
      <c r="B324" s="16" t="s">
        <v>50</v>
      </c>
      <c r="C324" s="16" t="s">
        <v>51</v>
      </c>
      <c r="D324" s="15">
        <v>610</v>
      </c>
      <c r="E324" s="16" t="s">
        <v>2017</v>
      </c>
      <c r="F324" s="16" t="s">
        <v>98</v>
      </c>
      <c r="G324" s="16" t="s">
        <v>99</v>
      </c>
      <c r="H324" s="16" t="s">
        <v>2042</v>
      </c>
      <c r="I324" s="16" t="s">
        <v>2043</v>
      </c>
      <c r="J324" s="16" t="s">
        <v>2044</v>
      </c>
      <c r="K324" s="16" t="s">
        <v>2045</v>
      </c>
      <c r="L324" s="15" t="s">
        <v>161</v>
      </c>
      <c r="M324" s="15" t="s">
        <v>60</v>
      </c>
      <c r="N324" s="15" t="s">
        <v>61</v>
      </c>
      <c r="O324" s="15" t="s">
        <v>104</v>
      </c>
      <c r="P324" s="16" t="s">
        <v>2046</v>
      </c>
      <c r="Q324" s="16" t="s">
        <v>2047</v>
      </c>
      <c r="R324" s="15" t="s">
        <v>65</v>
      </c>
      <c r="S324" s="15" t="s">
        <v>184</v>
      </c>
      <c r="T324" s="15" t="s">
        <v>67</v>
      </c>
      <c r="U324" s="17">
        <v>43831</v>
      </c>
      <c r="V324" s="17">
        <v>44196</v>
      </c>
      <c r="W324" s="18">
        <v>90</v>
      </c>
      <c r="X324" s="15">
        <v>2015</v>
      </c>
      <c r="Y324" s="22">
        <v>0</v>
      </c>
      <c r="Z324" s="21">
        <v>93</v>
      </c>
      <c r="AA324" s="21">
        <v>93</v>
      </c>
      <c r="AB324" s="21" t="s">
        <v>232</v>
      </c>
      <c r="AC324" s="42" t="s">
        <v>232</v>
      </c>
      <c r="AD324" s="42" t="s">
        <v>232</v>
      </c>
      <c r="AE324" s="42" t="s">
        <v>232</v>
      </c>
      <c r="AF324" s="42" t="s">
        <v>2048</v>
      </c>
      <c r="AG324" s="18">
        <v>93</v>
      </c>
      <c r="AH324" s="18" t="s">
        <v>69</v>
      </c>
      <c r="AI324" s="18" t="s">
        <v>69</v>
      </c>
      <c r="AJ324" s="16" t="s">
        <v>71</v>
      </c>
      <c r="AK324" s="18" t="s">
        <v>69</v>
      </c>
      <c r="AL324" s="18" t="s">
        <v>69</v>
      </c>
      <c r="AM324" s="18">
        <v>93</v>
      </c>
      <c r="AN324" s="18" t="s">
        <v>69</v>
      </c>
      <c r="AO324" s="18" t="s">
        <v>69</v>
      </c>
      <c r="AP324" s="16" t="s">
        <v>71</v>
      </c>
      <c r="AQ324" s="18" t="s">
        <v>69</v>
      </c>
      <c r="AR324" s="18" t="s">
        <v>69</v>
      </c>
      <c r="AS324" s="18">
        <v>93</v>
      </c>
      <c r="AT324" s="15" t="s">
        <v>69</v>
      </c>
      <c r="AU324" s="15" t="s">
        <v>69</v>
      </c>
      <c r="AV324" s="16" t="s">
        <v>71</v>
      </c>
      <c r="AW324" s="15" t="s">
        <v>69</v>
      </c>
      <c r="AX324" s="15" t="s">
        <v>69</v>
      </c>
      <c r="AY324" s="18">
        <v>93</v>
      </c>
      <c r="AZ324" s="15" t="s">
        <v>69</v>
      </c>
      <c r="BA324" s="15" t="s">
        <v>69</v>
      </c>
      <c r="BB324" s="16" t="s">
        <v>71</v>
      </c>
      <c r="BC324" s="15" t="s">
        <v>69</v>
      </c>
      <c r="BD324" s="15" t="s">
        <v>69</v>
      </c>
    </row>
    <row r="325" spans="1:56" s="20" customFormat="1" ht="16.5" customHeight="1">
      <c r="A325" s="15">
        <v>3</v>
      </c>
      <c r="B325" s="16" t="s">
        <v>50</v>
      </c>
      <c r="C325" s="16" t="s">
        <v>51</v>
      </c>
      <c r="D325" s="15">
        <v>610</v>
      </c>
      <c r="E325" s="16" t="s">
        <v>2017</v>
      </c>
      <c r="F325" s="16" t="s">
        <v>107</v>
      </c>
      <c r="G325" s="16" t="s">
        <v>99</v>
      </c>
      <c r="H325" s="16" t="s">
        <v>2049</v>
      </c>
      <c r="I325" s="16" t="s">
        <v>2050</v>
      </c>
      <c r="J325" s="16" t="s">
        <v>2051</v>
      </c>
      <c r="K325" s="16" t="s">
        <v>2052</v>
      </c>
      <c r="L325" s="15" t="s">
        <v>161</v>
      </c>
      <c r="M325" s="15" t="s">
        <v>60</v>
      </c>
      <c r="N325" s="15" t="s">
        <v>61</v>
      </c>
      <c r="O325" s="15" t="s">
        <v>104</v>
      </c>
      <c r="P325" s="16" t="s">
        <v>2053</v>
      </c>
      <c r="Q325" s="16" t="s">
        <v>2054</v>
      </c>
      <c r="R325" s="15" t="s">
        <v>65</v>
      </c>
      <c r="S325" s="15" t="s">
        <v>184</v>
      </c>
      <c r="T325" s="15" t="s">
        <v>67</v>
      </c>
      <c r="U325" s="17">
        <v>43831</v>
      </c>
      <c r="V325" s="17">
        <v>44196</v>
      </c>
      <c r="W325" s="18">
        <v>90</v>
      </c>
      <c r="X325" s="15">
        <v>2015</v>
      </c>
      <c r="Y325" s="22">
        <v>0</v>
      </c>
      <c r="Z325" s="23">
        <v>93</v>
      </c>
      <c r="AA325" s="23">
        <v>93</v>
      </c>
      <c r="AB325" s="23">
        <f>(17/17)*100</f>
        <v>100</v>
      </c>
      <c r="AC325" s="44">
        <v>7.526881720430101</v>
      </c>
      <c r="AD325" s="42" t="s">
        <v>164</v>
      </c>
      <c r="AE325" s="44">
        <v>107.5268817204301</v>
      </c>
      <c r="AF325" s="42" t="s">
        <v>2055</v>
      </c>
      <c r="AG325" s="18">
        <v>93</v>
      </c>
      <c r="AH325" s="18" t="s">
        <v>69</v>
      </c>
      <c r="AI325" s="18" t="s">
        <v>69</v>
      </c>
      <c r="AJ325" s="16" t="s">
        <v>71</v>
      </c>
      <c r="AK325" s="18" t="s">
        <v>69</v>
      </c>
      <c r="AL325" s="18" t="s">
        <v>69</v>
      </c>
      <c r="AM325" s="18">
        <v>93</v>
      </c>
      <c r="AN325" s="18" t="s">
        <v>69</v>
      </c>
      <c r="AO325" s="18" t="s">
        <v>69</v>
      </c>
      <c r="AP325" s="16" t="s">
        <v>71</v>
      </c>
      <c r="AQ325" s="18" t="s">
        <v>69</v>
      </c>
      <c r="AR325" s="18" t="s">
        <v>69</v>
      </c>
      <c r="AS325" s="18">
        <v>93</v>
      </c>
      <c r="AT325" s="15" t="s">
        <v>69</v>
      </c>
      <c r="AU325" s="15" t="s">
        <v>69</v>
      </c>
      <c r="AV325" s="16" t="s">
        <v>71</v>
      </c>
      <c r="AW325" s="15" t="s">
        <v>69</v>
      </c>
      <c r="AX325" s="15" t="s">
        <v>69</v>
      </c>
      <c r="AY325" s="18">
        <v>93</v>
      </c>
      <c r="AZ325" s="15" t="s">
        <v>69</v>
      </c>
      <c r="BA325" s="15" t="s">
        <v>69</v>
      </c>
      <c r="BB325" s="16" t="s">
        <v>71</v>
      </c>
      <c r="BC325" s="15" t="s">
        <v>69</v>
      </c>
      <c r="BD325" s="15" t="s">
        <v>69</v>
      </c>
    </row>
    <row r="326" spans="1:56" s="20" customFormat="1" ht="16.5" customHeight="1">
      <c r="A326" s="15">
        <v>3</v>
      </c>
      <c r="B326" s="16" t="s">
        <v>50</v>
      </c>
      <c r="C326" s="16" t="s">
        <v>51</v>
      </c>
      <c r="D326" s="15">
        <v>610</v>
      </c>
      <c r="E326" s="16" t="s">
        <v>2017</v>
      </c>
      <c r="F326" s="16" t="s">
        <v>114</v>
      </c>
      <c r="G326" s="16" t="s">
        <v>99</v>
      </c>
      <c r="H326" s="16" t="s">
        <v>2056</v>
      </c>
      <c r="I326" s="16" t="s">
        <v>2057</v>
      </c>
      <c r="J326" s="16" t="s">
        <v>2058</v>
      </c>
      <c r="K326" s="16" t="s">
        <v>2059</v>
      </c>
      <c r="L326" s="15" t="s">
        <v>161</v>
      </c>
      <c r="M326" s="15" t="s">
        <v>60</v>
      </c>
      <c r="N326" s="15" t="s">
        <v>61</v>
      </c>
      <c r="O326" s="15" t="s">
        <v>104</v>
      </c>
      <c r="P326" s="16" t="s">
        <v>2060</v>
      </c>
      <c r="Q326" s="16" t="s">
        <v>2061</v>
      </c>
      <c r="R326" s="15" t="s">
        <v>65</v>
      </c>
      <c r="S326" s="15" t="s">
        <v>184</v>
      </c>
      <c r="T326" s="15" t="s">
        <v>67</v>
      </c>
      <c r="U326" s="17">
        <v>43831</v>
      </c>
      <c r="V326" s="17">
        <v>44196</v>
      </c>
      <c r="W326" s="18">
        <v>60</v>
      </c>
      <c r="X326" s="15">
        <v>2015</v>
      </c>
      <c r="Y326" s="22">
        <v>0</v>
      </c>
      <c r="Z326" s="21">
        <v>92</v>
      </c>
      <c r="AA326" s="21">
        <v>92</v>
      </c>
      <c r="AB326" s="21" t="s">
        <v>232</v>
      </c>
      <c r="AC326" s="42" t="s">
        <v>232</v>
      </c>
      <c r="AD326" s="42" t="s">
        <v>232</v>
      </c>
      <c r="AE326" s="42" t="s">
        <v>232</v>
      </c>
      <c r="AF326" s="42" t="s">
        <v>2062</v>
      </c>
      <c r="AG326" s="18">
        <v>92</v>
      </c>
      <c r="AH326" s="18" t="s">
        <v>69</v>
      </c>
      <c r="AI326" s="18" t="s">
        <v>69</v>
      </c>
      <c r="AJ326" s="16" t="s">
        <v>71</v>
      </c>
      <c r="AK326" s="18" t="s">
        <v>69</v>
      </c>
      <c r="AL326" s="18" t="s">
        <v>69</v>
      </c>
      <c r="AM326" s="18">
        <v>92</v>
      </c>
      <c r="AN326" s="18" t="s">
        <v>69</v>
      </c>
      <c r="AO326" s="18" t="s">
        <v>69</v>
      </c>
      <c r="AP326" s="16" t="s">
        <v>71</v>
      </c>
      <c r="AQ326" s="18" t="s">
        <v>69</v>
      </c>
      <c r="AR326" s="18" t="s">
        <v>69</v>
      </c>
      <c r="AS326" s="18">
        <v>92</v>
      </c>
      <c r="AT326" s="15" t="s">
        <v>69</v>
      </c>
      <c r="AU326" s="15" t="s">
        <v>69</v>
      </c>
      <c r="AV326" s="16" t="s">
        <v>71</v>
      </c>
      <c r="AW326" s="15" t="s">
        <v>69</v>
      </c>
      <c r="AX326" s="15" t="s">
        <v>69</v>
      </c>
      <c r="AY326" s="18">
        <v>92</v>
      </c>
      <c r="AZ326" s="15" t="s">
        <v>69</v>
      </c>
      <c r="BA326" s="15" t="s">
        <v>69</v>
      </c>
      <c r="BB326" s="16" t="s">
        <v>71</v>
      </c>
      <c r="BC326" s="15" t="s">
        <v>69</v>
      </c>
      <c r="BD326" s="15" t="s">
        <v>69</v>
      </c>
    </row>
    <row r="327" spans="1:56" s="20" customFormat="1" ht="16.5" customHeight="1">
      <c r="A327" s="15">
        <v>3</v>
      </c>
      <c r="B327" s="16" t="s">
        <v>50</v>
      </c>
      <c r="C327" s="16" t="s">
        <v>51</v>
      </c>
      <c r="D327" s="15">
        <v>610</v>
      </c>
      <c r="E327" s="16" t="s">
        <v>2017</v>
      </c>
      <c r="F327" s="16" t="s">
        <v>121</v>
      </c>
      <c r="G327" s="16" t="s">
        <v>99</v>
      </c>
      <c r="H327" s="16" t="s">
        <v>2063</v>
      </c>
      <c r="I327" s="16" t="s">
        <v>2064</v>
      </c>
      <c r="J327" s="16" t="s">
        <v>2065</v>
      </c>
      <c r="K327" s="16" t="s">
        <v>2066</v>
      </c>
      <c r="L327" s="15" t="s">
        <v>88</v>
      </c>
      <c r="M327" s="15" t="s">
        <v>60</v>
      </c>
      <c r="N327" s="15" t="s">
        <v>61</v>
      </c>
      <c r="O327" s="15" t="s">
        <v>104</v>
      </c>
      <c r="P327" s="16" t="s">
        <v>2067</v>
      </c>
      <c r="Q327" s="16" t="s">
        <v>2068</v>
      </c>
      <c r="R327" s="15" t="s">
        <v>65</v>
      </c>
      <c r="S327" s="15" t="s">
        <v>184</v>
      </c>
      <c r="T327" s="15" t="s">
        <v>67</v>
      </c>
      <c r="U327" s="17">
        <v>43831</v>
      </c>
      <c r="V327" s="17">
        <v>44196</v>
      </c>
      <c r="W327" s="18">
        <v>100</v>
      </c>
      <c r="X327" s="15">
        <v>2017</v>
      </c>
      <c r="Y327" s="22">
        <v>0</v>
      </c>
      <c r="Z327" s="21">
        <v>100</v>
      </c>
      <c r="AA327" s="21" t="s">
        <v>69</v>
      </c>
      <c r="AB327" s="21" t="s">
        <v>69</v>
      </c>
      <c r="AC327" s="42" t="s">
        <v>70</v>
      </c>
      <c r="AD327" s="42" t="s">
        <v>70</v>
      </c>
      <c r="AE327" s="42" t="s">
        <v>70</v>
      </c>
      <c r="AF327" s="43" t="s">
        <v>69</v>
      </c>
      <c r="AG327" s="18">
        <v>100</v>
      </c>
      <c r="AH327" s="18" t="s">
        <v>69</v>
      </c>
      <c r="AI327" s="18" t="s">
        <v>69</v>
      </c>
      <c r="AJ327" s="16" t="s">
        <v>71</v>
      </c>
      <c r="AK327" s="18" t="s">
        <v>69</v>
      </c>
      <c r="AL327" s="18" t="s">
        <v>69</v>
      </c>
      <c r="AM327" s="15" t="s">
        <v>69</v>
      </c>
      <c r="AN327" s="15" t="s">
        <v>69</v>
      </c>
      <c r="AO327" s="16" t="s">
        <v>70</v>
      </c>
      <c r="AP327" s="16" t="s">
        <v>70</v>
      </c>
      <c r="AQ327" s="16" t="s">
        <v>70</v>
      </c>
      <c r="AR327" s="15" t="s">
        <v>69</v>
      </c>
      <c r="AS327" s="18">
        <v>100</v>
      </c>
      <c r="AT327" s="15" t="s">
        <v>69</v>
      </c>
      <c r="AU327" s="15" t="s">
        <v>69</v>
      </c>
      <c r="AV327" s="16" t="s">
        <v>71</v>
      </c>
      <c r="AW327" s="15" t="s">
        <v>69</v>
      </c>
      <c r="AX327" s="15" t="s">
        <v>69</v>
      </c>
      <c r="AY327" s="18">
        <v>100</v>
      </c>
      <c r="AZ327" s="15" t="s">
        <v>69</v>
      </c>
      <c r="BA327" s="15" t="s">
        <v>69</v>
      </c>
      <c r="BB327" s="16" t="s">
        <v>71</v>
      </c>
      <c r="BC327" s="15" t="s">
        <v>69</v>
      </c>
      <c r="BD327" s="15" t="s">
        <v>69</v>
      </c>
    </row>
    <row r="328" spans="1:56" s="20" customFormat="1" ht="16.5" customHeight="1">
      <c r="A328" s="15">
        <v>3</v>
      </c>
      <c r="B328" s="16" t="s">
        <v>50</v>
      </c>
      <c r="C328" s="16" t="s">
        <v>51</v>
      </c>
      <c r="D328" s="15">
        <v>610</v>
      </c>
      <c r="E328" s="16" t="s">
        <v>2017</v>
      </c>
      <c r="F328" s="16" t="s">
        <v>128</v>
      </c>
      <c r="G328" s="16" t="s">
        <v>99</v>
      </c>
      <c r="H328" s="16" t="s">
        <v>2069</v>
      </c>
      <c r="I328" s="16" t="s">
        <v>2070</v>
      </c>
      <c r="J328" s="16" t="s">
        <v>2071</v>
      </c>
      <c r="K328" s="16" t="s">
        <v>2072</v>
      </c>
      <c r="L328" s="15" t="s">
        <v>161</v>
      </c>
      <c r="M328" s="15" t="s">
        <v>60</v>
      </c>
      <c r="N328" s="15" t="s">
        <v>61</v>
      </c>
      <c r="O328" s="15" t="s">
        <v>104</v>
      </c>
      <c r="P328" s="16" t="s">
        <v>2073</v>
      </c>
      <c r="Q328" s="16" t="s">
        <v>2074</v>
      </c>
      <c r="R328" s="15" t="s">
        <v>65</v>
      </c>
      <c r="S328" s="15" t="s">
        <v>184</v>
      </c>
      <c r="T328" s="15" t="s">
        <v>67</v>
      </c>
      <c r="U328" s="17">
        <v>43831</v>
      </c>
      <c r="V328" s="17">
        <v>44196</v>
      </c>
      <c r="W328" s="18">
        <v>100</v>
      </c>
      <c r="X328" s="15">
        <v>2016</v>
      </c>
      <c r="Y328" s="16" t="s">
        <v>2075</v>
      </c>
      <c r="Z328" s="23">
        <v>92</v>
      </c>
      <c r="AA328" s="23">
        <v>92</v>
      </c>
      <c r="AB328" s="23">
        <f>(5)/(1+4)*100</f>
        <v>100</v>
      </c>
      <c r="AC328" s="44">
        <v>8.695652173913038</v>
      </c>
      <c r="AD328" s="42" t="s">
        <v>164</v>
      </c>
      <c r="AE328" s="44">
        <v>108.69565217391303</v>
      </c>
      <c r="AF328" s="42" t="s">
        <v>2076</v>
      </c>
      <c r="AG328" s="18">
        <v>92</v>
      </c>
      <c r="AH328" s="18" t="s">
        <v>69</v>
      </c>
      <c r="AI328" s="18" t="s">
        <v>69</v>
      </c>
      <c r="AJ328" s="16" t="s">
        <v>71</v>
      </c>
      <c r="AK328" s="18" t="s">
        <v>69</v>
      </c>
      <c r="AL328" s="18" t="s">
        <v>69</v>
      </c>
      <c r="AM328" s="18">
        <v>92</v>
      </c>
      <c r="AN328" s="18" t="s">
        <v>69</v>
      </c>
      <c r="AO328" s="18" t="s">
        <v>69</v>
      </c>
      <c r="AP328" s="16" t="s">
        <v>71</v>
      </c>
      <c r="AQ328" s="18" t="s">
        <v>69</v>
      </c>
      <c r="AR328" s="18" t="s">
        <v>69</v>
      </c>
      <c r="AS328" s="18">
        <v>92</v>
      </c>
      <c r="AT328" s="15" t="s">
        <v>69</v>
      </c>
      <c r="AU328" s="15" t="s">
        <v>69</v>
      </c>
      <c r="AV328" s="16" t="s">
        <v>71</v>
      </c>
      <c r="AW328" s="15" t="s">
        <v>69</v>
      </c>
      <c r="AX328" s="15" t="s">
        <v>69</v>
      </c>
      <c r="AY328" s="18">
        <v>92</v>
      </c>
      <c r="AZ328" s="15" t="s">
        <v>69</v>
      </c>
      <c r="BA328" s="15" t="s">
        <v>69</v>
      </c>
      <c r="BB328" s="16" t="s">
        <v>71</v>
      </c>
      <c r="BC328" s="15" t="s">
        <v>69</v>
      </c>
      <c r="BD328" s="15" t="s">
        <v>69</v>
      </c>
    </row>
    <row r="329" spans="1:56" s="20" customFormat="1" ht="16.5" customHeight="1">
      <c r="A329" s="15">
        <v>3</v>
      </c>
      <c r="B329" s="16" t="s">
        <v>50</v>
      </c>
      <c r="C329" s="16" t="s">
        <v>51</v>
      </c>
      <c r="D329" s="15">
        <v>610</v>
      </c>
      <c r="E329" s="16" t="s">
        <v>2017</v>
      </c>
      <c r="F329" s="16" t="s">
        <v>135</v>
      </c>
      <c r="G329" s="16" t="s">
        <v>99</v>
      </c>
      <c r="H329" s="16" t="s">
        <v>2077</v>
      </c>
      <c r="I329" s="16" t="s">
        <v>2078</v>
      </c>
      <c r="J329" s="16" t="s">
        <v>2079</v>
      </c>
      <c r="K329" s="16" t="s">
        <v>2080</v>
      </c>
      <c r="L329" s="15" t="s">
        <v>59</v>
      </c>
      <c r="M329" s="15" t="s">
        <v>1001</v>
      </c>
      <c r="N329" s="15" t="s">
        <v>61</v>
      </c>
      <c r="O329" s="15" t="s">
        <v>104</v>
      </c>
      <c r="P329" s="16" t="s">
        <v>2081</v>
      </c>
      <c r="Q329" s="16" t="s">
        <v>2082</v>
      </c>
      <c r="R329" s="15" t="s">
        <v>811</v>
      </c>
      <c r="S329" s="15" t="s">
        <v>176</v>
      </c>
      <c r="T329" s="15" t="s">
        <v>67</v>
      </c>
      <c r="U329" s="17">
        <v>43831</v>
      </c>
      <c r="V329" s="17">
        <v>43876</v>
      </c>
      <c r="W329" s="18">
        <v>8</v>
      </c>
      <c r="X329" s="15">
        <v>2016</v>
      </c>
      <c r="Y329" s="22">
        <v>0</v>
      </c>
      <c r="Z329" s="21">
        <v>8</v>
      </c>
      <c r="AA329" s="21" t="s">
        <v>69</v>
      </c>
      <c r="AB329" s="21" t="s">
        <v>69</v>
      </c>
      <c r="AC329" s="42" t="s">
        <v>70</v>
      </c>
      <c r="AD329" s="42" t="s">
        <v>70</v>
      </c>
      <c r="AE329" s="42" t="s">
        <v>70</v>
      </c>
      <c r="AF329" s="43" t="s">
        <v>69</v>
      </c>
      <c r="AG329" s="15" t="s">
        <v>69</v>
      </c>
      <c r="AH329" s="15" t="s">
        <v>69</v>
      </c>
      <c r="AI329" s="16" t="s">
        <v>70</v>
      </c>
      <c r="AJ329" s="16" t="s">
        <v>70</v>
      </c>
      <c r="AK329" s="16" t="s">
        <v>70</v>
      </c>
      <c r="AL329" s="15" t="s">
        <v>69</v>
      </c>
      <c r="AM329" s="15" t="s">
        <v>69</v>
      </c>
      <c r="AN329" s="15" t="s">
        <v>69</v>
      </c>
      <c r="AO329" s="16" t="s">
        <v>70</v>
      </c>
      <c r="AP329" s="16" t="s">
        <v>70</v>
      </c>
      <c r="AQ329" s="16" t="s">
        <v>70</v>
      </c>
      <c r="AR329" s="15" t="s">
        <v>69</v>
      </c>
      <c r="AS329" s="15" t="s">
        <v>69</v>
      </c>
      <c r="AT329" s="15" t="s">
        <v>69</v>
      </c>
      <c r="AU329" s="16" t="s">
        <v>70</v>
      </c>
      <c r="AV329" s="16" t="s">
        <v>70</v>
      </c>
      <c r="AW329" s="16" t="s">
        <v>70</v>
      </c>
      <c r="AX329" s="15" t="s">
        <v>69</v>
      </c>
      <c r="AY329" s="18">
        <v>8</v>
      </c>
      <c r="AZ329" s="15" t="s">
        <v>69</v>
      </c>
      <c r="BA329" s="15" t="s">
        <v>69</v>
      </c>
      <c r="BB329" s="16" t="s">
        <v>71</v>
      </c>
      <c r="BC329" s="15" t="s">
        <v>69</v>
      </c>
      <c r="BD329" s="15" t="s">
        <v>69</v>
      </c>
    </row>
    <row r="330" spans="1:56" s="20" customFormat="1" ht="16.5" customHeight="1">
      <c r="A330" s="15">
        <v>3</v>
      </c>
      <c r="B330" s="16" t="s">
        <v>50</v>
      </c>
      <c r="C330" s="16" t="s">
        <v>51</v>
      </c>
      <c r="D330" s="15">
        <v>610</v>
      </c>
      <c r="E330" s="16" t="s">
        <v>2017</v>
      </c>
      <c r="F330" s="16" t="s">
        <v>142</v>
      </c>
      <c r="G330" s="16" t="s">
        <v>99</v>
      </c>
      <c r="H330" s="16" t="s">
        <v>2083</v>
      </c>
      <c r="I330" s="16" t="s">
        <v>2084</v>
      </c>
      <c r="J330" s="16" t="s">
        <v>2085</v>
      </c>
      <c r="K330" s="16" t="s">
        <v>2086</v>
      </c>
      <c r="L330" s="15" t="s">
        <v>161</v>
      </c>
      <c r="M330" s="15" t="s">
        <v>60</v>
      </c>
      <c r="N330" s="15" t="s">
        <v>61</v>
      </c>
      <c r="O330" s="15" t="s">
        <v>104</v>
      </c>
      <c r="P330" s="16" t="s">
        <v>2087</v>
      </c>
      <c r="Q330" s="16" t="s">
        <v>2088</v>
      </c>
      <c r="R330" s="15" t="s">
        <v>65</v>
      </c>
      <c r="S330" s="15" t="s">
        <v>184</v>
      </c>
      <c r="T330" s="15" t="s">
        <v>67</v>
      </c>
      <c r="U330" s="17">
        <v>43831</v>
      </c>
      <c r="V330" s="17">
        <v>44196</v>
      </c>
      <c r="W330" s="18">
        <v>100</v>
      </c>
      <c r="X330" s="15">
        <v>2017</v>
      </c>
      <c r="Y330" s="22">
        <v>0</v>
      </c>
      <c r="Z330" s="21">
        <v>100</v>
      </c>
      <c r="AA330" s="21">
        <v>100</v>
      </c>
      <c r="AB330" s="21" t="s">
        <v>232</v>
      </c>
      <c r="AC330" s="42" t="s">
        <v>232</v>
      </c>
      <c r="AD330" s="42" t="s">
        <v>232</v>
      </c>
      <c r="AE330" s="42" t="s">
        <v>232</v>
      </c>
      <c r="AF330" s="42" t="s">
        <v>2089</v>
      </c>
      <c r="AG330" s="18">
        <v>100</v>
      </c>
      <c r="AH330" s="18" t="s">
        <v>69</v>
      </c>
      <c r="AI330" s="18" t="s">
        <v>69</v>
      </c>
      <c r="AJ330" s="16" t="s">
        <v>71</v>
      </c>
      <c r="AK330" s="18" t="s">
        <v>69</v>
      </c>
      <c r="AL330" s="18" t="s">
        <v>69</v>
      </c>
      <c r="AM330" s="18">
        <v>100</v>
      </c>
      <c r="AN330" s="18" t="s">
        <v>69</v>
      </c>
      <c r="AO330" s="18" t="s">
        <v>69</v>
      </c>
      <c r="AP330" s="16" t="s">
        <v>71</v>
      </c>
      <c r="AQ330" s="18" t="s">
        <v>69</v>
      </c>
      <c r="AR330" s="18" t="s">
        <v>69</v>
      </c>
      <c r="AS330" s="18">
        <v>100</v>
      </c>
      <c r="AT330" s="15" t="s">
        <v>69</v>
      </c>
      <c r="AU330" s="15" t="s">
        <v>69</v>
      </c>
      <c r="AV330" s="16" t="s">
        <v>71</v>
      </c>
      <c r="AW330" s="15" t="s">
        <v>69</v>
      </c>
      <c r="AX330" s="15" t="s">
        <v>69</v>
      </c>
      <c r="AY330" s="18">
        <v>100</v>
      </c>
      <c r="AZ330" s="15" t="s">
        <v>69</v>
      </c>
      <c r="BA330" s="15" t="s">
        <v>69</v>
      </c>
      <c r="BB330" s="16" t="s">
        <v>71</v>
      </c>
      <c r="BC330" s="15" t="s">
        <v>69</v>
      </c>
      <c r="BD330" s="15" t="s">
        <v>69</v>
      </c>
    </row>
    <row r="331" spans="1:56" s="20" customFormat="1" ht="16.5" customHeight="1">
      <c r="A331" s="15">
        <v>3</v>
      </c>
      <c r="B331" s="16" t="s">
        <v>50</v>
      </c>
      <c r="C331" s="16" t="s">
        <v>51</v>
      </c>
      <c r="D331" s="15">
        <v>610</v>
      </c>
      <c r="E331" s="16" t="s">
        <v>2017</v>
      </c>
      <c r="F331" s="16" t="s">
        <v>149</v>
      </c>
      <c r="G331" s="16" t="s">
        <v>99</v>
      </c>
      <c r="H331" s="16" t="s">
        <v>2090</v>
      </c>
      <c r="I331" s="16" t="s">
        <v>2091</v>
      </c>
      <c r="J331" s="16" t="s">
        <v>2092</v>
      </c>
      <c r="K331" s="16" t="s">
        <v>2093</v>
      </c>
      <c r="L331" s="15" t="s">
        <v>161</v>
      </c>
      <c r="M331" s="15" t="s">
        <v>60</v>
      </c>
      <c r="N331" s="15" t="s">
        <v>61</v>
      </c>
      <c r="O331" s="15" t="s">
        <v>104</v>
      </c>
      <c r="P331" s="16" t="s">
        <v>2094</v>
      </c>
      <c r="Q331" s="16" t="s">
        <v>2095</v>
      </c>
      <c r="R331" s="15" t="s">
        <v>65</v>
      </c>
      <c r="S331" s="15" t="s">
        <v>184</v>
      </c>
      <c r="T331" s="15" t="s">
        <v>67</v>
      </c>
      <c r="U331" s="17">
        <v>43831</v>
      </c>
      <c r="V331" s="17">
        <v>44196</v>
      </c>
      <c r="W331" s="18">
        <v>100</v>
      </c>
      <c r="X331" s="15">
        <v>2016</v>
      </c>
      <c r="Y331" s="16" t="s">
        <v>2075</v>
      </c>
      <c r="Z331" s="23">
        <v>92</v>
      </c>
      <c r="AA331" s="23">
        <v>92</v>
      </c>
      <c r="AB331" s="23">
        <f>(5)/(5+0)*100</f>
        <v>100</v>
      </c>
      <c r="AC331" s="44">
        <v>8.695652173913038</v>
      </c>
      <c r="AD331" s="42" t="s">
        <v>164</v>
      </c>
      <c r="AE331" s="44">
        <v>108.69565217391303</v>
      </c>
      <c r="AF331" s="42" t="s">
        <v>2096</v>
      </c>
      <c r="AG331" s="18">
        <v>92</v>
      </c>
      <c r="AH331" s="18" t="s">
        <v>69</v>
      </c>
      <c r="AI331" s="18" t="s">
        <v>69</v>
      </c>
      <c r="AJ331" s="16" t="s">
        <v>71</v>
      </c>
      <c r="AK331" s="18" t="s">
        <v>69</v>
      </c>
      <c r="AL331" s="18" t="s">
        <v>69</v>
      </c>
      <c r="AM331" s="18">
        <v>92</v>
      </c>
      <c r="AN331" s="18" t="s">
        <v>69</v>
      </c>
      <c r="AO331" s="18" t="s">
        <v>69</v>
      </c>
      <c r="AP331" s="16" t="s">
        <v>71</v>
      </c>
      <c r="AQ331" s="18" t="s">
        <v>69</v>
      </c>
      <c r="AR331" s="18" t="s">
        <v>69</v>
      </c>
      <c r="AS331" s="18">
        <v>92</v>
      </c>
      <c r="AT331" s="15" t="s">
        <v>69</v>
      </c>
      <c r="AU331" s="15" t="s">
        <v>69</v>
      </c>
      <c r="AV331" s="16" t="s">
        <v>71</v>
      </c>
      <c r="AW331" s="15" t="s">
        <v>69</v>
      </c>
      <c r="AX331" s="15" t="s">
        <v>69</v>
      </c>
      <c r="AY331" s="18">
        <v>92</v>
      </c>
      <c r="AZ331" s="15" t="s">
        <v>69</v>
      </c>
      <c r="BA331" s="15" t="s">
        <v>69</v>
      </c>
      <c r="BB331" s="16" t="s">
        <v>71</v>
      </c>
      <c r="BC331" s="15" t="s">
        <v>69</v>
      </c>
      <c r="BD331" s="15" t="s">
        <v>69</v>
      </c>
    </row>
    <row r="332" spans="1:56" s="20" customFormat="1" ht="16.5" customHeight="1">
      <c r="A332" s="15">
        <v>3</v>
      </c>
      <c r="B332" s="16" t="s">
        <v>50</v>
      </c>
      <c r="C332" s="16" t="s">
        <v>51</v>
      </c>
      <c r="D332" s="15">
        <v>610</v>
      </c>
      <c r="E332" s="16" t="s">
        <v>2017</v>
      </c>
      <c r="F332" s="16" t="s">
        <v>156</v>
      </c>
      <c r="G332" s="16" t="s">
        <v>99</v>
      </c>
      <c r="H332" s="16" t="s">
        <v>2097</v>
      </c>
      <c r="I332" s="16" t="s">
        <v>2098</v>
      </c>
      <c r="J332" s="16" t="s">
        <v>2099</v>
      </c>
      <c r="K332" s="16" t="s">
        <v>2100</v>
      </c>
      <c r="L332" s="15" t="s">
        <v>161</v>
      </c>
      <c r="M332" s="15" t="s">
        <v>60</v>
      </c>
      <c r="N332" s="15" t="s">
        <v>61</v>
      </c>
      <c r="O332" s="15" t="s">
        <v>104</v>
      </c>
      <c r="P332" s="16" t="s">
        <v>2101</v>
      </c>
      <c r="Q332" s="16" t="s">
        <v>2095</v>
      </c>
      <c r="R332" s="15" t="s">
        <v>65</v>
      </c>
      <c r="S332" s="15" t="s">
        <v>184</v>
      </c>
      <c r="T332" s="15" t="s">
        <v>67</v>
      </c>
      <c r="U332" s="17">
        <v>43831</v>
      </c>
      <c r="V332" s="17">
        <v>44196</v>
      </c>
      <c r="W332" s="18">
        <v>84</v>
      </c>
      <c r="X332" s="15">
        <v>2015</v>
      </c>
      <c r="Y332" s="22">
        <v>0</v>
      </c>
      <c r="Z332" s="23">
        <v>92</v>
      </c>
      <c r="AA332" s="23">
        <v>92</v>
      </c>
      <c r="AB332" s="23">
        <f>(6)/(4+2)*100</f>
        <v>100</v>
      </c>
      <c r="AC332" s="44">
        <v>8.695652173913038</v>
      </c>
      <c r="AD332" s="42" t="s">
        <v>164</v>
      </c>
      <c r="AE332" s="44">
        <v>108.69565217391303</v>
      </c>
      <c r="AF332" s="42" t="s">
        <v>2102</v>
      </c>
      <c r="AG332" s="18">
        <v>92</v>
      </c>
      <c r="AH332" s="18" t="s">
        <v>69</v>
      </c>
      <c r="AI332" s="18" t="s">
        <v>69</v>
      </c>
      <c r="AJ332" s="16" t="s">
        <v>71</v>
      </c>
      <c r="AK332" s="18" t="s">
        <v>69</v>
      </c>
      <c r="AL332" s="18" t="s">
        <v>69</v>
      </c>
      <c r="AM332" s="18">
        <v>92</v>
      </c>
      <c r="AN332" s="18" t="s">
        <v>69</v>
      </c>
      <c r="AO332" s="18" t="s">
        <v>69</v>
      </c>
      <c r="AP332" s="16" t="s">
        <v>71</v>
      </c>
      <c r="AQ332" s="18" t="s">
        <v>69</v>
      </c>
      <c r="AR332" s="18" t="s">
        <v>69</v>
      </c>
      <c r="AS332" s="18">
        <v>92</v>
      </c>
      <c r="AT332" s="15" t="s">
        <v>69</v>
      </c>
      <c r="AU332" s="15" t="s">
        <v>69</v>
      </c>
      <c r="AV332" s="16" t="s">
        <v>71</v>
      </c>
      <c r="AW332" s="15" t="s">
        <v>69</v>
      </c>
      <c r="AX332" s="15" t="s">
        <v>69</v>
      </c>
      <c r="AY332" s="18">
        <v>92</v>
      </c>
      <c r="AZ332" s="15" t="s">
        <v>69</v>
      </c>
      <c r="BA332" s="15" t="s">
        <v>69</v>
      </c>
      <c r="BB332" s="16" t="s">
        <v>71</v>
      </c>
      <c r="BC332" s="15" t="s">
        <v>69</v>
      </c>
      <c r="BD332" s="15" t="s">
        <v>69</v>
      </c>
    </row>
    <row r="333" spans="1:56" s="20" customFormat="1" ht="16.5" customHeight="1">
      <c r="A333" s="15">
        <v>1</v>
      </c>
      <c r="B333" s="16" t="s">
        <v>260</v>
      </c>
      <c r="C333" s="16" t="s">
        <v>2103</v>
      </c>
      <c r="D333" s="15">
        <v>710</v>
      </c>
      <c r="E333" s="16" t="s">
        <v>2104</v>
      </c>
      <c r="F333" s="16" t="s">
        <v>53</v>
      </c>
      <c r="G333" s="16" t="s">
        <v>54</v>
      </c>
      <c r="H333" s="16" t="s">
        <v>2105</v>
      </c>
      <c r="I333" s="16" t="s">
        <v>2106</v>
      </c>
      <c r="J333" s="16" t="s">
        <v>2107</v>
      </c>
      <c r="K333" s="16" t="s">
        <v>2108</v>
      </c>
      <c r="L333" s="15" t="s">
        <v>59</v>
      </c>
      <c r="M333" s="15" t="s">
        <v>746</v>
      </c>
      <c r="N333" s="15" t="s">
        <v>190</v>
      </c>
      <c r="O333" s="15" t="s">
        <v>62</v>
      </c>
      <c r="P333" s="16" t="s">
        <v>2109</v>
      </c>
      <c r="Q333" s="16" t="s">
        <v>2110</v>
      </c>
      <c r="R333" s="15" t="s">
        <v>65</v>
      </c>
      <c r="S333" s="15" t="s">
        <v>184</v>
      </c>
      <c r="T333" s="15" t="s">
        <v>221</v>
      </c>
      <c r="U333" s="17">
        <v>43831</v>
      </c>
      <c r="V333" s="17">
        <v>44196</v>
      </c>
      <c r="W333" s="18">
        <v>52</v>
      </c>
      <c r="X333" s="15">
        <v>2017</v>
      </c>
      <c r="Y333" s="22">
        <v>0</v>
      </c>
      <c r="Z333" s="21">
        <v>53</v>
      </c>
      <c r="AA333" s="21" t="s">
        <v>69</v>
      </c>
      <c r="AB333" s="21" t="s">
        <v>69</v>
      </c>
      <c r="AC333" s="42" t="s">
        <v>70</v>
      </c>
      <c r="AD333" s="42" t="s">
        <v>70</v>
      </c>
      <c r="AE333" s="42" t="s">
        <v>70</v>
      </c>
      <c r="AF333" s="43" t="s">
        <v>69</v>
      </c>
      <c r="AG333" s="15" t="s">
        <v>69</v>
      </c>
      <c r="AH333" s="15" t="s">
        <v>69</v>
      </c>
      <c r="AI333" s="16" t="s">
        <v>70</v>
      </c>
      <c r="AJ333" s="16" t="s">
        <v>70</v>
      </c>
      <c r="AK333" s="16" t="s">
        <v>70</v>
      </c>
      <c r="AL333" s="15" t="s">
        <v>69</v>
      </c>
      <c r="AM333" s="15" t="s">
        <v>69</v>
      </c>
      <c r="AN333" s="15" t="s">
        <v>69</v>
      </c>
      <c r="AO333" s="16" t="s">
        <v>70</v>
      </c>
      <c r="AP333" s="16" t="s">
        <v>70</v>
      </c>
      <c r="AQ333" s="16" t="s">
        <v>70</v>
      </c>
      <c r="AR333" s="15" t="s">
        <v>69</v>
      </c>
      <c r="AS333" s="15" t="s">
        <v>69</v>
      </c>
      <c r="AT333" s="15" t="s">
        <v>69</v>
      </c>
      <c r="AU333" s="16" t="s">
        <v>70</v>
      </c>
      <c r="AV333" s="16" t="s">
        <v>70</v>
      </c>
      <c r="AW333" s="16" t="s">
        <v>70</v>
      </c>
      <c r="AX333" s="15" t="s">
        <v>69</v>
      </c>
      <c r="AY333" s="18">
        <v>53</v>
      </c>
      <c r="AZ333" s="15" t="s">
        <v>69</v>
      </c>
      <c r="BA333" s="15" t="s">
        <v>69</v>
      </c>
      <c r="BB333" s="16" t="s">
        <v>71</v>
      </c>
      <c r="BC333" s="15" t="s">
        <v>69</v>
      </c>
      <c r="BD333" s="15" t="s">
        <v>69</v>
      </c>
    </row>
    <row r="334" spans="1:56" s="20" customFormat="1" ht="16.5" customHeight="1">
      <c r="A334" s="15">
        <v>1</v>
      </c>
      <c r="B334" s="16" t="s">
        <v>260</v>
      </c>
      <c r="C334" s="16" t="s">
        <v>2103</v>
      </c>
      <c r="D334" s="15">
        <v>710</v>
      </c>
      <c r="E334" s="16" t="s">
        <v>2104</v>
      </c>
      <c r="F334" s="16" t="s">
        <v>72</v>
      </c>
      <c r="G334" s="16" t="s">
        <v>73</v>
      </c>
      <c r="H334" s="16" t="s">
        <v>2111</v>
      </c>
      <c r="I334" s="16" t="s">
        <v>2112</v>
      </c>
      <c r="J334" s="16" t="s">
        <v>2113</v>
      </c>
      <c r="K334" s="16" t="s">
        <v>2114</v>
      </c>
      <c r="L334" s="15" t="s">
        <v>59</v>
      </c>
      <c r="M334" s="15" t="s">
        <v>746</v>
      </c>
      <c r="N334" s="15" t="s">
        <v>190</v>
      </c>
      <c r="O334" s="15" t="s">
        <v>62</v>
      </c>
      <c r="P334" s="16" t="s">
        <v>2109</v>
      </c>
      <c r="Q334" s="16" t="s">
        <v>2115</v>
      </c>
      <c r="R334" s="15" t="s">
        <v>65</v>
      </c>
      <c r="S334" s="15" t="s">
        <v>184</v>
      </c>
      <c r="T334" s="15" t="s">
        <v>221</v>
      </c>
      <c r="U334" s="17">
        <v>43831</v>
      </c>
      <c r="V334" s="17">
        <v>44196</v>
      </c>
      <c r="W334" s="18">
        <v>45</v>
      </c>
      <c r="X334" s="15">
        <v>2016</v>
      </c>
      <c r="Y334" s="22">
        <v>0</v>
      </c>
      <c r="Z334" s="21">
        <v>43</v>
      </c>
      <c r="AA334" s="21" t="s">
        <v>69</v>
      </c>
      <c r="AB334" s="21" t="s">
        <v>69</v>
      </c>
      <c r="AC334" s="42" t="s">
        <v>70</v>
      </c>
      <c r="AD334" s="42" t="s">
        <v>70</v>
      </c>
      <c r="AE334" s="42" t="s">
        <v>70</v>
      </c>
      <c r="AF334" s="43" t="s">
        <v>69</v>
      </c>
      <c r="AG334" s="15" t="s">
        <v>69</v>
      </c>
      <c r="AH334" s="15" t="s">
        <v>69</v>
      </c>
      <c r="AI334" s="16" t="s">
        <v>70</v>
      </c>
      <c r="AJ334" s="16" t="s">
        <v>70</v>
      </c>
      <c r="AK334" s="16" t="s">
        <v>70</v>
      </c>
      <c r="AL334" s="15" t="s">
        <v>69</v>
      </c>
      <c r="AM334" s="15" t="s">
        <v>69</v>
      </c>
      <c r="AN334" s="15" t="s">
        <v>69</v>
      </c>
      <c r="AO334" s="16" t="s">
        <v>70</v>
      </c>
      <c r="AP334" s="16" t="s">
        <v>70</v>
      </c>
      <c r="AQ334" s="16" t="s">
        <v>70</v>
      </c>
      <c r="AR334" s="15" t="s">
        <v>69</v>
      </c>
      <c r="AS334" s="15" t="s">
        <v>69</v>
      </c>
      <c r="AT334" s="15" t="s">
        <v>69</v>
      </c>
      <c r="AU334" s="16" t="s">
        <v>70</v>
      </c>
      <c r="AV334" s="16" t="s">
        <v>70</v>
      </c>
      <c r="AW334" s="16" t="s">
        <v>70</v>
      </c>
      <c r="AX334" s="15" t="s">
        <v>69</v>
      </c>
      <c r="AY334" s="18">
        <v>43</v>
      </c>
      <c r="AZ334" s="15" t="s">
        <v>69</v>
      </c>
      <c r="BA334" s="15" t="s">
        <v>69</v>
      </c>
      <c r="BB334" s="16" t="s">
        <v>71</v>
      </c>
      <c r="BC334" s="15" t="s">
        <v>69</v>
      </c>
      <c r="BD334" s="15" t="s">
        <v>69</v>
      </c>
    </row>
    <row r="335" spans="1:56" s="20" customFormat="1" ht="16.5" customHeight="1">
      <c r="A335" s="15">
        <v>1</v>
      </c>
      <c r="B335" s="16" t="s">
        <v>260</v>
      </c>
      <c r="C335" s="16" t="s">
        <v>2103</v>
      </c>
      <c r="D335" s="15">
        <v>710</v>
      </c>
      <c r="E335" s="16" t="s">
        <v>2104</v>
      </c>
      <c r="F335" s="16" t="s">
        <v>82</v>
      </c>
      <c r="G335" s="16" t="s">
        <v>83</v>
      </c>
      <c r="H335" s="16" t="s">
        <v>2116</v>
      </c>
      <c r="I335" s="16" t="s">
        <v>2117</v>
      </c>
      <c r="J335" s="16" t="s">
        <v>2118</v>
      </c>
      <c r="K335" s="16" t="s">
        <v>2119</v>
      </c>
      <c r="L335" s="15" t="s">
        <v>59</v>
      </c>
      <c r="M335" s="15" t="s">
        <v>60</v>
      </c>
      <c r="N335" s="15" t="s">
        <v>61</v>
      </c>
      <c r="O335" s="15" t="s">
        <v>104</v>
      </c>
      <c r="P335" s="16" t="s">
        <v>2120</v>
      </c>
      <c r="Q335" s="16" t="s">
        <v>2121</v>
      </c>
      <c r="R335" s="15" t="s">
        <v>65</v>
      </c>
      <c r="S335" s="15" t="s">
        <v>184</v>
      </c>
      <c r="T335" s="15" t="s">
        <v>67</v>
      </c>
      <c r="U335" s="17">
        <v>43831</v>
      </c>
      <c r="V335" s="17">
        <v>44196</v>
      </c>
      <c r="W335" s="18">
        <v>62.25877061301219</v>
      </c>
      <c r="X335" s="15">
        <v>2017</v>
      </c>
      <c r="Y335" s="22">
        <v>0</v>
      </c>
      <c r="Z335" s="21">
        <v>80</v>
      </c>
      <c r="AA335" s="21" t="s">
        <v>69</v>
      </c>
      <c r="AB335" s="21" t="s">
        <v>69</v>
      </c>
      <c r="AC335" s="42" t="s">
        <v>70</v>
      </c>
      <c r="AD335" s="42" t="s">
        <v>70</v>
      </c>
      <c r="AE335" s="42" t="s">
        <v>70</v>
      </c>
      <c r="AF335" s="43" t="s">
        <v>69</v>
      </c>
      <c r="AG335" s="15" t="s">
        <v>69</v>
      </c>
      <c r="AH335" s="15" t="s">
        <v>69</v>
      </c>
      <c r="AI335" s="16" t="s">
        <v>70</v>
      </c>
      <c r="AJ335" s="16" t="s">
        <v>70</v>
      </c>
      <c r="AK335" s="16" t="s">
        <v>70</v>
      </c>
      <c r="AL335" s="15" t="s">
        <v>69</v>
      </c>
      <c r="AM335" s="15" t="s">
        <v>69</v>
      </c>
      <c r="AN335" s="15" t="s">
        <v>69</v>
      </c>
      <c r="AO335" s="16" t="s">
        <v>70</v>
      </c>
      <c r="AP335" s="16" t="s">
        <v>70</v>
      </c>
      <c r="AQ335" s="16" t="s">
        <v>70</v>
      </c>
      <c r="AR335" s="15" t="s">
        <v>69</v>
      </c>
      <c r="AS335" s="15" t="s">
        <v>69</v>
      </c>
      <c r="AT335" s="15" t="s">
        <v>69</v>
      </c>
      <c r="AU335" s="16" t="s">
        <v>70</v>
      </c>
      <c r="AV335" s="16" t="s">
        <v>70</v>
      </c>
      <c r="AW335" s="16" t="s">
        <v>70</v>
      </c>
      <c r="AX335" s="15" t="s">
        <v>69</v>
      </c>
      <c r="AY335" s="18">
        <v>80</v>
      </c>
      <c r="AZ335" s="15" t="s">
        <v>69</v>
      </c>
      <c r="BA335" s="15" t="s">
        <v>69</v>
      </c>
      <c r="BB335" s="16" t="s">
        <v>71</v>
      </c>
      <c r="BC335" s="15" t="s">
        <v>69</v>
      </c>
      <c r="BD335" s="15" t="s">
        <v>69</v>
      </c>
    </row>
    <row r="336" spans="1:56" s="20" customFormat="1" ht="16.5" customHeight="1">
      <c r="A336" s="15">
        <v>1</v>
      </c>
      <c r="B336" s="16" t="s">
        <v>260</v>
      </c>
      <c r="C336" s="16" t="s">
        <v>2103</v>
      </c>
      <c r="D336" s="15">
        <v>710</v>
      </c>
      <c r="E336" s="16" t="s">
        <v>2104</v>
      </c>
      <c r="F336" s="16" t="s">
        <v>91</v>
      </c>
      <c r="G336" s="16" t="s">
        <v>83</v>
      </c>
      <c r="H336" s="16" t="s">
        <v>2122</v>
      </c>
      <c r="I336" s="16" t="s">
        <v>2123</v>
      </c>
      <c r="J336" s="16" t="s">
        <v>2124</v>
      </c>
      <c r="K336" s="16" t="s">
        <v>2125</v>
      </c>
      <c r="L336" s="15" t="s">
        <v>59</v>
      </c>
      <c r="M336" s="15" t="s">
        <v>60</v>
      </c>
      <c r="N336" s="15" t="s">
        <v>61</v>
      </c>
      <c r="O336" s="15" t="s">
        <v>104</v>
      </c>
      <c r="P336" s="16" t="s">
        <v>2126</v>
      </c>
      <c r="Q336" s="16" t="s">
        <v>2127</v>
      </c>
      <c r="R336" s="15" t="s">
        <v>65</v>
      </c>
      <c r="S336" s="15" t="s">
        <v>184</v>
      </c>
      <c r="T336" s="15" t="s">
        <v>67</v>
      </c>
      <c r="U336" s="17">
        <v>43831</v>
      </c>
      <c r="V336" s="17">
        <v>44196</v>
      </c>
      <c r="W336" s="18">
        <v>99.88313206077133</v>
      </c>
      <c r="X336" s="15">
        <v>2017</v>
      </c>
      <c r="Y336" s="22">
        <v>0</v>
      </c>
      <c r="Z336" s="21">
        <v>100</v>
      </c>
      <c r="AA336" s="21" t="s">
        <v>69</v>
      </c>
      <c r="AB336" s="21" t="s">
        <v>69</v>
      </c>
      <c r="AC336" s="42" t="s">
        <v>70</v>
      </c>
      <c r="AD336" s="42" t="s">
        <v>70</v>
      </c>
      <c r="AE336" s="42" t="s">
        <v>70</v>
      </c>
      <c r="AF336" s="43" t="s">
        <v>69</v>
      </c>
      <c r="AG336" s="15" t="s">
        <v>69</v>
      </c>
      <c r="AH336" s="15" t="s">
        <v>69</v>
      </c>
      <c r="AI336" s="16" t="s">
        <v>70</v>
      </c>
      <c r="AJ336" s="16" t="s">
        <v>70</v>
      </c>
      <c r="AK336" s="16" t="s">
        <v>70</v>
      </c>
      <c r="AL336" s="15" t="s">
        <v>69</v>
      </c>
      <c r="AM336" s="15" t="s">
        <v>69</v>
      </c>
      <c r="AN336" s="15" t="s">
        <v>69</v>
      </c>
      <c r="AO336" s="16" t="s">
        <v>70</v>
      </c>
      <c r="AP336" s="16" t="s">
        <v>70</v>
      </c>
      <c r="AQ336" s="16" t="s">
        <v>70</v>
      </c>
      <c r="AR336" s="15" t="s">
        <v>69</v>
      </c>
      <c r="AS336" s="15" t="s">
        <v>69</v>
      </c>
      <c r="AT336" s="15" t="s">
        <v>69</v>
      </c>
      <c r="AU336" s="16" t="s">
        <v>70</v>
      </c>
      <c r="AV336" s="16" t="s">
        <v>70</v>
      </c>
      <c r="AW336" s="16" t="s">
        <v>70</v>
      </c>
      <c r="AX336" s="15" t="s">
        <v>69</v>
      </c>
      <c r="AY336" s="18">
        <v>100</v>
      </c>
      <c r="AZ336" s="15" t="s">
        <v>69</v>
      </c>
      <c r="BA336" s="15" t="s">
        <v>69</v>
      </c>
      <c r="BB336" s="16" t="s">
        <v>71</v>
      </c>
      <c r="BC336" s="15" t="s">
        <v>69</v>
      </c>
      <c r="BD336" s="15" t="s">
        <v>69</v>
      </c>
    </row>
    <row r="337" spans="1:56" s="20" customFormat="1" ht="16.5" customHeight="1">
      <c r="A337" s="15">
        <v>1</v>
      </c>
      <c r="B337" s="16" t="s">
        <v>260</v>
      </c>
      <c r="C337" s="16" t="s">
        <v>2103</v>
      </c>
      <c r="D337" s="15">
        <v>710</v>
      </c>
      <c r="E337" s="16" t="s">
        <v>2104</v>
      </c>
      <c r="F337" s="16" t="s">
        <v>204</v>
      </c>
      <c r="G337" s="16" t="s">
        <v>83</v>
      </c>
      <c r="H337" s="16" t="s">
        <v>2128</v>
      </c>
      <c r="I337" s="16" t="s">
        <v>2129</v>
      </c>
      <c r="J337" s="16" t="s">
        <v>2130</v>
      </c>
      <c r="K337" s="16" t="s">
        <v>2131</v>
      </c>
      <c r="L337" s="15" t="s">
        <v>88</v>
      </c>
      <c r="M337" s="15" t="s">
        <v>60</v>
      </c>
      <c r="N337" s="15" t="s">
        <v>61</v>
      </c>
      <c r="O337" s="15" t="s">
        <v>62</v>
      </c>
      <c r="P337" s="16" t="s">
        <v>2132</v>
      </c>
      <c r="Q337" s="16" t="s">
        <v>2133</v>
      </c>
      <c r="R337" s="15" t="s">
        <v>65</v>
      </c>
      <c r="S337" s="15" t="s">
        <v>184</v>
      </c>
      <c r="T337" s="15" t="s">
        <v>67</v>
      </c>
      <c r="U337" s="17">
        <v>43831</v>
      </c>
      <c r="V337" s="17">
        <v>44196</v>
      </c>
      <c r="W337" s="18">
        <v>97.40259740259741</v>
      </c>
      <c r="X337" s="15">
        <v>2017</v>
      </c>
      <c r="Y337" s="22">
        <v>0</v>
      </c>
      <c r="Z337" s="21">
        <v>98</v>
      </c>
      <c r="AA337" s="21" t="s">
        <v>69</v>
      </c>
      <c r="AB337" s="21" t="s">
        <v>69</v>
      </c>
      <c r="AC337" s="42" t="s">
        <v>70</v>
      </c>
      <c r="AD337" s="42" t="s">
        <v>70</v>
      </c>
      <c r="AE337" s="42" t="s">
        <v>70</v>
      </c>
      <c r="AF337" s="43" t="s">
        <v>69</v>
      </c>
      <c r="AG337" s="18">
        <v>98</v>
      </c>
      <c r="AH337" s="18" t="s">
        <v>69</v>
      </c>
      <c r="AI337" s="18" t="s">
        <v>69</v>
      </c>
      <c r="AJ337" s="16" t="s">
        <v>71</v>
      </c>
      <c r="AK337" s="18" t="s">
        <v>69</v>
      </c>
      <c r="AL337" s="18" t="s">
        <v>69</v>
      </c>
      <c r="AM337" s="15" t="s">
        <v>69</v>
      </c>
      <c r="AN337" s="15" t="s">
        <v>69</v>
      </c>
      <c r="AO337" s="16" t="s">
        <v>70</v>
      </c>
      <c r="AP337" s="16" t="s">
        <v>70</v>
      </c>
      <c r="AQ337" s="16" t="s">
        <v>70</v>
      </c>
      <c r="AR337" s="15" t="s">
        <v>69</v>
      </c>
      <c r="AS337" s="18">
        <v>98</v>
      </c>
      <c r="AT337" s="15" t="s">
        <v>69</v>
      </c>
      <c r="AU337" s="15" t="s">
        <v>69</v>
      </c>
      <c r="AV337" s="16" t="s">
        <v>71</v>
      </c>
      <c r="AW337" s="15" t="s">
        <v>69</v>
      </c>
      <c r="AX337" s="15" t="s">
        <v>69</v>
      </c>
      <c r="AY337" s="18">
        <v>98</v>
      </c>
      <c r="AZ337" s="15" t="s">
        <v>69</v>
      </c>
      <c r="BA337" s="15" t="s">
        <v>69</v>
      </c>
      <c r="BB337" s="16" t="s">
        <v>71</v>
      </c>
      <c r="BC337" s="15" t="s">
        <v>69</v>
      </c>
      <c r="BD337" s="15" t="s">
        <v>69</v>
      </c>
    </row>
    <row r="338" spans="1:56" s="20" customFormat="1" ht="16.5" customHeight="1">
      <c r="A338" s="15">
        <v>1</v>
      </c>
      <c r="B338" s="16" t="s">
        <v>260</v>
      </c>
      <c r="C338" s="16" t="s">
        <v>2103</v>
      </c>
      <c r="D338" s="15">
        <v>710</v>
      </c>
      <c r="E338" s="16" t="s">
        <v>2104</v>
      </c>
      <c r="F338" s="16" t="s">
        <v>98</v>
      </c>
      <c r="G338" s="16" t="s">
        <v>99</v>
      </c>
      <c r="H338" s="16" t="s">
        <v>2134</v>
      </c>
      <c r="I338" s="16" t="s">
        <v>2135</v>
      </c>
      <c r="J338" s="16" t="s">
        <v>2136</v>
      </c>
      <c r="K338" s="16" t="s">
        <v>2137</v>
      </c>
      <c r="L338" s="15" t="s">
        <v>88</v>
      </c>
      <c r="M338" s="15" t="s">
        <v>60</v>
      </c>
      <c r="N338" s="15" t="s">
        <v>61</v>
      </c>
      <c r="O338" s="15" t="s">
        <v>104</v>
      </c>
      <c r="P338" s="16" t="s">
        <v>2138</v>
      </c>
      <c r="Q338" s="16" t="s">
        <v>2139</v>
      </c>
      <c r="R338" s="15" t="s">
        <v>65</v>
      </c>
      <c r="S338" s="15" t="s">
        <v>184</v>
      </c>
      <c r="T338" s="15" t="s">
        <v>67</v>
      </c>
      <c r="U338" s="17">
        <v>43831</v>
      </c>
      <c r="V338" s="17">
        <v>44196</v>
      </c>
      <c r="W338" s="18">
        <v>99.42681244029296</v>
      </c>
      <c r="X338" s="15">
        <v>2016</v>
      </c>
      <c r="Y338" s="22">
        <v>0</v>
      </c>
      <c r="Z338" s="21">
        <v>100</v>
      </c>
      <c r="AA338" s="21" t="s">
        <v>69</v>
      </c>
      <c r="AB338" s="21" t="s">
        <v>69</v>
      </c>
      <c r="AC338" s="42" t="s">
        <v>70</v>
      </c>
      <c r="AD338" s="42" t="s">
        <v>70</v>
      </c>
      <c r="AE338" s="42" t="s">
        <v>70</v>
      </c>
      <c r="AF338" s="43" t="s">
        <v>69</v>
      </c>
      <c r="AG338" s="18">
        <v>100</v>
      </c>
      <c r="AH338" s="18" t="s">
        <v>69</v>
      </c>
      <c r="AI338" s="18" t="s">
        <v>69</v>
      </c>
      <c r="AJ338" s="16" t="s">
        <v>71</v>
      </c>
      <c r="AK338" s="18" t="s">
        <v>69</v>
      </c>
      <c r="AL338" s="18" t="s">
        <v>69</v>
      </c>
      <c r="AM338" s="15" t="s">
        <v>69</v>
      </c>
      <c r="AN338" s="15" t="s">
        <v>69</v>
      </c>
      <c r="AO338" s="16" t="s">
        <v>70</v>
      </c>
      <c r="AP338" s="16" t="s">
        <v>70</v>
      </c>
      <c r="AQ338" s="16" t="s">
        <v>70</v>
      </c>
      <c r="AR338" s="15" t="s">
        <v>69</v>
      </c>
      <c r="AS338" s="18">
        <v>100</v>
      </c>
      <c r="AT338" s="15" t="s">
        <v>69</v>
      </c>
      <c r="AU338" s="15" t="s">
        <v>69</v>
      </c>
      <c r="AV338" s="16" t="s">
        <v>71</v>
      </c>
      <c r="AW338" s="15" t="s">
        <v>69</v>
      </c>
      <c r="AX338" s="15" t="s">
        <v>69</v>
      </c>
      <c r="AY338" s="18">
        <v>100</v>
      </c>
      <c r="AZ338" s="15" t="s">
        <v>69</v>
      </c>
      <c r="BA338" s="15" t="s">
        <v>69</v>
      </c>
      <c r="BB338" s="16" t="s">
        <v>71</v>
      </c>
      <c r="BC338" s="15" t="s">
        <v>69</v>
      </c>
      <c r="BD338" s="15" t="s">
        <v>69</v>
      </c>
    </row>
    <row r="339" spans="1:56" s="20" customFormat="1" ht="16.5" customHeight="1">
      <c r="A339" s="15">
        <v>1</v>
      </c>
      <c r="B339" s="16" t="s">
        <v>260</v>
      </c>
      <c r="C339" s="16" t="s">
        <v>2103</v>
      </c>
      <c r="D339" s="15">
        <v>710</v>
      </c>
      <c r="E339" s="16" t="s">
        <v>2104</v>
      </c>
      <c r="F339" s="16" t="s">
        <v>107</v>
      </c>
      <c r="G339" s="16" t="s">
        <v>99</v>
      </c>
      <c r="H339" s="16" t="s">
        <v>2140</v>
      </c>
      <c r="I339" s="16" t="s">
        <v>2141</v>
      </c>
      <c r="J339" s="16" t="s">
        <v>2142</v>
      </c>
      <c r="K339" s="16" t="s">
        <v>2143</v>
      </c>
      <c r="L339" s="15" t="s">
        <v>161</v>
      </c>
      <c r="M339" s="15" t="s">
        <v>60</v>
      </c>
      <c r="N339" s="15" t="s">
        <v>190</v>
      </c>
      <c r="O339" s="15" t="s">
        <v>104</v>
      </c>
      <c r="P339" s="16" t="s">
        <v>2144</v>
      </c>
      <c r="Q339" s="16" t="s">
        <v>2145</v>
      </c>
      <c r="R339" s="15" t="s">
        <v>65</v>
      </c>
      <c r="S339" s="15" t="s">
        <v>184</v>
      </c>
      <c r="T339" s="15" t="s">
        <v>67</v>
      </c>
      <c r="U339" s="17">
        <v>43831</v>
      </c>
      <c r="V339" s="17">
        <v>44196</v>
      </c>
      <c r="W339" s="18">
        <v>34.1305229023105</v>
      </c>
      <c r="X339" s="15">
        <v>2017</v>
      </c>
      <c r="Y339" s="22">
        <v>0</v>
      </c>
      <c r="Z339" s="23">
        <v>80</v>
      </c>
      <c r="AA339" s="23">
        <v>80</v>
      </c>
      <c r="AB339" s="23">
        <f>(1-296/2128)*100</f>
        <v>86.09022556390977</v>
      </c>
      <c r="AC339" s="44">
        <v>7.6127819548872155</v>
      </c>
      <c r="AD339" s="42" t="s">
        <v>164</v>
      </c>
      <c r="AE339" s="44">
        <v>107.61278195488721</v>
      </c>
      <c r="AF339" s="42" t="s">
        <v>2146</v>
      </c>
      <c r="AG339" s="18">
        <v>80</v>
      </c>
      <c r="AH339" s="18" t="s">
        <v>69</v>
      </c>
      <c r="AI339" s="18" t="s">
        <v>69</v>
      </c>
      <c r="AJ339" s="16" t="s">
        <v>71</v>
      </c>
      <c r="AK339" s="18" t="s">
        <v>69</v>
      </c>
      <c r="AL339" s="18" t="s">
        <v>69</v>
      </c>
      <c r="AM339" s="18">
        <v>80</v>
      </c>
      <c r="AN339" s="18" t="s">
        <v>69</v>
      </c>
      <c r="AO339" s="18" t="s">
        <v>69</v>
      </c>
      <c r="AP339" s="16" t="s">
        <v>71</v>
      </c>
      <c r="AQ339" s="18" t="s">
        <v>69</v>
      </c>
      <c r="AR339" s="18" t="s">
        <v>69</v>
      </c>
      <c r="AS339" s="18">
        <v>80</v>
      </c>
      <c r="AT339" s="15" t="s">
        <v>69</v>
      </c>
      <c r="AU339" s="15" t="s">
        <v>69</v>
      </c>
      <c r="AV339" s="16" t="s">
        <v>71</v>
      </c>
      <c r="AW339" s="15" t="s">
        <v>69</v>
      </c>
      <c r="AX339" s="15" t="s">
        <v>69</v>
      </c>
      <c r="AY339" s="18">
        <v>80</v>
      </c>
      <c r="AZ339" s="15" t="s">
        <v>69</v>
      </c>
      <c r="BA339" s="15" t="s">
        <v>69</v>
      </c>
      <c r="BB339" s="16" t="s">
        <v>71</v>
      </c>
      <c r="BC339" s="15" t="s">
        <v>69</v>
      </c>
      <c r="BD339" s="15" t="s">
        <v>69</v>
      </c>
    </row>
    <row r="340" spans="1:56" s="20" customFormat="1" ht="16.5" customHeight="1">
      <c r="A340" s="15">
        <v>1</v>
      </c>
      <c r="B340" s="16" t="s">
        <v>260</v>
      </c>
      <c r="C340" s="16" t="s">
        <v>2103</v>
      </c>
      <c r="D340" s="15">
        <v>710</v>
      </c>
      <c r="E340" s="16" t="s">
        <v>2104</v>
      </c>
      <c r="F340" s="16" t="s">
        <v>114</v>
      </c>
      <c r="G340" s="16" t="s">
        <v>99</v>
      </c>
      <c r="H340" s="16" t="s">
        <v>2147</v>
      </c>
      <c r="I340" s="16" t="s">
        <v>2148</v>
      </c>
      <c r="J340" s="16" t="s">
        <v>2149</v>
      </c>
      <c r="K340" s="16" t="s">
        <v>2150</v>
      </c>
      <c r="L340" s="15" t="s">
        <v>161</v>
      </c>
      <c r="M340" s="15" t="s">
        <v>60</v>
      </c>
      <c r="N340" s="15" t="s">
        <v>190</v>
      </c>
      <c r="O340" s="15" t="s">
        <v>104</v>
      </c>
      <c r="P340" s="16" t="s">
        <v>2151</v>
      </c>
      <c r="Q340" s="16" t="s">
        <v>2152</v>
      </c>
      <c r="R340" s="15" t="s">
        <v>65</v>
      </c>
      <c r="S340" s="15" t="s">
        <v>184</v>
      </c>
      <c r="T340" s="15" t="s">
        <v>67</v>
      </c>
      <c r="U340" s="17">
        <v>43831</v>
      </c>
      <c r="V340" s="17">
        <v>44196</v>
      </c>
      <c r="W340" s="18">
        <v>96.32</v>
      </c>
      <c r="X340" s="15">
        <v>2019</v>
      </c>
      <c r="Y340" s="16" t="s">
        <v>2153</v>
      </c>
      <c r="Z340" s="23">
        <v>90</v>
      </c>
      <c r="AA340" s="23">
        <v>90</v>
      </c>
      <c r="AB340" s="23">
        <f>(1-2/1979)*100</f>
        <v>99.8989388580091</v>
      </c>
      <c r="AC340" s="44">
        <v>10.998820953343458</v>
      </c>
      <c r="AD340" s="42" t="s">
        <v>164</v>
      </c>
      <c r="AE340" s="44">
        <v>110.99882095334345</v>
      </c>
      <c r="AF340" s="42" t="s">
        <v>2154</v>
      </c>
      <c r="AG340" s="18">
        <v>90</v>
      </c>
      <c r="AH340" s="18" t="s">
        <v>69</v>
      </c>
      <c r="AI340" s="18" t="s">
        <v>69</v>
      </c>
      <c r="AJ340" s="16" t="s">
        <v>71</v>
      </c>
      <c r="AK340" s="18" t="s">
        <v>69</v>
      </c>
      <c r="AL340" s="18" t="s">
        <v>69</v>
      </c>
      <c r="AM340" s="18">
        <v>90</v>
      </c>
      <c r="AN340" s="18" t="s">
        <v>69</v>
      </c>
      <c r="AO340" s="18" t="s">
        <v>69</v>
      </c>
      <c r="AP340" s="16" t="s">
        <v>71</v>
      </c>
      <c r="AQ340" s="18" t="s">
        <v>69</v>
      </c>
      <c r="AR340" s="18" t="s">
        <v>69</v>
      </c>
      <c r="AS340" s="18">
        <v>90</v>
      </c>
      <c r="AT340" s="15" t="s">
        <v>69</v>
      </c>
      <c r="AU340" s="15" t="s">
        <v>69</v>
      </c>
      <c r="AV340" s="16" t="s">
        <v>71</v>
      </c>
      <c r="AW340" s="15" t="s">
        <v>69</v>
      </c>
      <c r="AX340" s="15" t="s">
        <v>69</v>
      </c>
      <c r="AY340" s="18">
        <v>90</v>
      </c>
      <c r="AZ340" s="15" t="s">
        <v>69</v>
      </c>
      <c r="BA340" s="15" t="s">
        <v>69</v>
      </c>
      <c r="BB340" s="16" t="s">
        <v>71</v>
      </c>
      <c r="BC340" s="15" t="s">
        <v>69</v>
      </c>
      <c r="BD340" s="15" t="s">
        <v>69</v>
      </c>
    </row>
    <row r="341" spans="1:56" s="20" customFormat="1" ht="16.5" customHeight="1">
      <c r="A341" s="15">
        <v>1</v>
      </c>
      <c r="B341" s="16" t="s">
        <v>260</v>
      </c>
      <c r="C341" s="16" t="s">
        <v>2103</v>
      </c>
      <c r="D341" s="15">
        <v>710</v>
      </c>
      <c r="E341" s="16" t="s">
        <v>2104</v>
      </c>
      <c r="F341" s="16" t="s">
        <v>121</v>
      </c>
      <c r="G341" s="16" t="s">
        <v>99</v>
      </c>
      <c r="H341" s="16" t="s">
        <v>2155</v>
      </c>
      <c r="I341" s="16" t="s">
        <v>2156</v>
      </c>
      <c r="J341" s="16" t="s">
        <v>2157</v>
      </c>
      <c r="K341" s="16" t="s">
        <v>2158</v>
      </c>
      <c r="L341" s="15" t="s">
        <v>161</v>
      </c>
      <c r="M341" s="15" t="s">
        <v>60</v>
      </c>
      <c r="N341" s="15" t="s">
        <v>61</v>
      </c>
      <c r="O341" s="15" t="s">
        <v>104</v>
      </c>
      <c r="P341" s="16" t="s">
        <v>2159</v>
      </c>
      <c r="Q341" s="16" t="s">
        <v>2160</v>
      </c>
      <c r="R341" s="15" t="s">
        <v>65</v>
      </c>
      <c r="S341" s="15" t="s">
        <v>184</v>
      </c>
      <c r="T341" s="15" t="s">
        <v>67</v>
      </c>
      <c r="U341" s="17">
        <v>43831</v>
      </c>
      <c r="V341" s="17">
        <v>44196</v>
      </c>
      <c r="W341" s="18">
        <v>100</v>
      </c>
      <c r="X341" s="15">
        <v>2016</v>
      </c>
      <c r="Y341" s="22">
        <v>0</v>
      </c>
      <c r="Z341" s="23">
        <v>100</v>
      </c>
      <c r="AA341" s="23">
        <v>100</v>
      </c>
      <c r="AB341" s="23">
        <f>((13+13+13)/(13*3))*100</f>
        <v>100</v>
      </c>
      <c r="AC341" s="44">
        <v>0</v>
      </c>
      <c r="AD341" s="42" t="s">
        <v>164</v>
      </c>
      <c r="AE341" s="44">
        <v>100</v>
      </c>
      <c r="AF341" s="42" t="s">
        <v>2161</v>
      </c>
      <c r="AG341" s="18">
        <v>100</v>
      </c>
      <c r="AH341" s="18" t="s">
        <v>69</v>
      </c>
      <c r="AI341" s="18" t="s">
        <v>69</v>
      </c>
      <c r="AJ341" s="16" t="s">
        <v>71</v>
      </c>
      <c r="AK341" s="18" t="s">
        <v>69</v>
      </c>
      <c r="AL341" s="18" t="s">
        <v>69</v>
      </c>
      <c r="AM341" s="18">
        <v>100</v>
      </c>
      <c r="AN341" s="18" t="s">
        <v>69</v>
      </c>
      <c r="AO341" s="18" t="s">
        <v>69</v>
      </c>
      <c r="AP341" s="16" t="s">
        <v>71</v>
      </c>
      <c r="AQ341" s="18" t="s">
        <v>69</v>
      </c>
      <c r="AR341" s="18" t="s">
        <v>69</v>
      </c>
      <c r="AS341" s="18">
        <v>100</v>
      </c>
      <c r="AT341" s="15" t="s">
        <v>69</v>
      </c>
      <c r="AU341" s="15" t="s">
        <v>69</v>
      </c>
      <c r="AV341" s="16" t="s">
        <v>71</v>
      </c>
      <c r="AW341" s="15" t="s">
        <v>69</v>
      </c>
      <c r="AX341" s="15" t="s">
        <v>69</v>
      </c>
      <c r="AY341" s="18">
        <v>100</v>
      </c>
      <c r="AZ341" s="15" t="s">
        <v>69</v>
      </c>
      <c r="BA341" s="15" t="s">
        <v>69</v>
      </c>
      <c r="BB341" s="16" t="s">
        <v>71</v>
      </c>
      <c r="BC341" s="15" t="s">
        <v>69</v>
      </c>
      <c r="BD341" s="15" t="s">
        <v>69</v>
      </c>
    </row>
    <row r="342" spans="1:56" s="20" customFormat="1" ht="16.5" customHeight="1">
      <c r="A342" s="15">
        <v>1</v>
      </c>
      <c r="B342" s="16" t="s">
        <v>260</v>
      </c>
      <c r="C342" s="16" t="s">
        <v>2103</v>
      </c>
      <c r="D342" s="15">
        <v>710</v>
      </c>
      <c r="E342" s="16" t="s">
        <v>2104</v>
      </c>
      <c r="F342" s="16" t="s">
        <v>128</v>
      </c>
      <c r="G342" s="16" t="s">
        <v>99</v>
      </c>
      <c r="H342" s="16" t="s">
        <v>2162</v>
      </c>
      <c r="I342" s="16" t="s">
        <v>2163</v>
      </c>
      <c r="J342" s="16" t="s">
        <v>2164</v>
      </c>
      <c r="K342" s="16" t="s">
        <v>2165</v>
      </c>
      <c r="L342" s="15" t="s">
        <v>161</v>
      </c>
      <c r="M342" s="15" t="s">
        <v>60</v>
      </c>
      <c r="N342" s="15" t="s">
        <v>61</v>
      </c>
      <c r="O342" s="15" t="s">
        <v>104</v>
      </c>
      <c r="P342" s="16" t="s">
        <v>2166</v>
      </c>
      <c r="Q342" s="16" t="s">
        <v>2167</v>
      </c>
      <c r="R342" s="15" t="s">
        <v>65</v>
      </c>
      <c r="S342" s="15" t="s">
        <v>184</v>
      </c>
      <c r="T342" s="15" t="s">
        <v>67</v>
      </c>
      <c r="U342" s="17">
        <v>43831</v>
      </c>
      <c r="V342" s="17">
        <v>44196</v>
      </c>
      <c r="W342" s="18">
        <v>100</v>
      </c>
      <c r="X342" s="15">
        <v>2016</v>
      </c>
      <c r="Y342" s="22">
        <v>0</v>
      </c>
      <c r="Z342" s="23">
        <v>100</v>
      </c>
      <c r="AA342" s="23">
        <v>100</v>
      </c>
      <c r="AB342" s="23">
        <f>(4303/4303)*100</f>
        <v>100</v>
      </c>
      <c r="AC342" s="44">
        <v>0</v>
      </c>
      <c r="AD342" s="42" t="s">
        <v>164</v>
      </c>
      <c r="AE342" s="44">
        <v>100</v>
      </c>
      <c r="AF342" s="42" t="s">
        <v>2168</v>
      </c>
      <c r="AG342" s="18">
        <v>100</v>
      </c>
      <c r="AH342" s="18" t="s">
        <v>69</v>
      </c>
      <c r="AI342" s="18" t="s">
        <v>69</v>
      </c>
      <c r="AJ342" s="16" t="s">
        <v>71</v>
      </c>
      <c r="AK342" s="18" t="s">
        <v>69</v>
      </c>
      <c r="AL342" s="18" t="s">
        <v>69</v>
      </c>
      <c r="AM342" s="18">
        <v>100</v>
      </c>
      <c r="AN342" s="18" t="s">
        <v>69</v>
      </c>
      <c r="AO342" s="18" t="s">
        <v>69</v>
      </c>
      <c r="AP342" s="16" t="s">
        <v>71</v>
      </c>
      <c r="AQ342" s="18" t="s">
        <v>69</v>
      </c>
      <c r="AR342" s="18" t="s">
        <v>69</v>
      </c>
      <c r="AS342" s="18">
        <v>100</v>
      </c>
      <c r="AT342" s="15" t="s">
        <v>69</v>
      </c>
      <c r="AU342" s="15" t="s">
        <v>69</v>
      </c>
      <c r="AV342" s="16" t="s">
        <v>71</v>
      </c>
      <c r="AW342" s="15" t="s">
        <v>69</v>
      </c>
      <c r="AX342" s="15" t="s">
        <v>69</v>
      </c>
      <c r="AY342" s="18">
        <v>100</v>
      </c>
      <c r="AZ342" s="15" t="s">
        <v>69</v>
      </c>
      <c r="BA342" s="15" t="s">
        <v>69</v>
      </c>
      <c r="BB342" s="16" t="s">
        <v>71</v>
      </c>
      <c r="BC342" s="15" t="s">
        <v>69</v>
      </c>
      <c r="BD342" s="15" t="s">
        <v>69</v>
      </c>
    </row>
    <row r="343" spans="1:56" s="20" customFormat="1" ht="16.5" customHeight="1">
      <c r="A343" s="15">
        <v>1</v>
      </c>
      <c r="B343" s="16" t="s">
        <v>260</v>
      </c>
      <c r="C343" s="16" t="s">
        <v>2103</v>
      </c>
      <c r="D343" s="15">
        <v>710</v>
      </c>
      <c r="E343" s="16" t="s">
        <v>2104</v>
      </c>
      <c r="F343" s="16" t="s">
        <v>135</v>
      </c>
      <c r="G343" s="16" t="s">
        <v>99</v>
      </c>
      <c r="H343" s="16" t="s">
        <v>2169</v>
      </c>
      <c r="I343" s="16" t="s">
        <v>2170</v>
      </c>
      <c r="J343" s="16" t="s">
        <v>2171</v>
      </c>
      <c r="K343" s="16" t="s">
        <v>2172</v>
      </c>
      <c r="L343" s="15" t="s">
        <v>161</v>
      </c>
      <c r="M343" s="15" t="s">
        <v>60</v>
      </c>
      <c r="N343" s="15" t="s">
        <v>61</v>
      </c>
      <c r="O343" s="15" t="s">
        <v>104</v>
      </c>
      <c r="P343" s="16" t="s">
        <v>2173</v>
      </c>
      <c r="Q343" s="16" t="s">
        <v>2174</v>
      </c>
      <c r="R343" s="15" t="s">
        <v>65</v>
      </c>
      <c r="S343" s="15" t="s">
        <v>184</v>
      </c>
      <c r="T343" s="15" t="s">
        <v>67</v>
      </c>
      <c r="U343" s="17">
        <v>43831</v>
      </c>
      <c r="V343" s="17">
        <v>44196</v>
      </c>
      <c r="W343" s="18">
        <v>37.5</v>
      </c>
      <c r="X343" s="15">
        <v>2016</v>
      </c>
      <c r="Y343" s="22">
        <v>0</v>
      </c>
      <c r="Z343" s="23">
        <v>100</v>
      </c>
      <c r="AA343" s="23">
        <v>100</v>
      </c>
      <c r="AB343" s="23">
        <f>(5/5)*100</f>
        <v>100</v>
      </c>
      <c r="AC343" s="44">
        <v>0</v>
      </c>
      <c r="AD343" s="42" t="s">
        <v>164</v>
      </c>
      <c r="AE343" s="44">
        <v>100</v>
      </c>
      <c r="AF343" s="42" t="s">
        <v>2175</v>
      </c>
      <c r="AG343" s="18">
        <v>100</v>
      </c>
      <c r="AH343" s="18" t="s">
        <v>69</v>
      </c>
      <c r="AI343" s="18" t="s">
        <v>69</v>
      </c>
      <c r="AJ343" s="16" t="s">
        <v>71</v>
      </c>
      <c r="AK343" s="18" t="s">
        <v>69</v>
      </c>
      <c r="AL343" s="18" t="s">
        <v>69</v>
      </c>
      <c r="AM343" s="18">
        <v>100</v>
      </c>
      <c r="AN343" s="18" t="s">
        <v>69</v>
      </c>
      <c r="AO343" s="18" t="s">
        <v>69</v>
      </c>
      <c r="AP343" s="16" t="s">
        <v>71</v>
      </c>
      <c r="AQ343" s="18" t="s">
        <v>69</v>
      </c>
      <c r="AR343" s="18" t="s">
        <v>69</v>
      </c>
      <c r="AS343" s="18">
        <v>100</v>
      </c>
      <c r="AT343" s="15" t="s">
        <v>69</v>
      </c>
      <c r="AU343" s="15" t="s">
        <v>69</v>
      </c>
      <c r="AV343" s="16" t="s">
        <v>71</v>
      </c>
      <c r="AW343" s="15" t="s">
        <v>69</v>
      </c>
      <c r="AX343" s="15" t="s">
        <v>69</v>
      </c>
      <c r="AY343" s="18">
        <v>100</v>
      </c>
      <c r="AZ343" s="15" t="s">
        <v>69</v>
      </c>
      <c r="BA343" s="15" t="s">
        <v>69</v>
      </c>
      <c r="BB343" s="16" t="s">
        <v>71</v>
      </c>
      <c r="BC343" s="15" t="s">
        <v>69</v>
      </c>
      <c r="BD343" s="15" t="s">
        <v>69</v>
      </c>
    </row>
    <row r="344" spans="1:56" s="20" customFormat="1" ht="16.5" customHeight="1">
      <c r="A344" s="15">
        <v>1</v>
      </c>
      <c r="B344" s="16" t="s">
        <v>260</v>
      </c>
      <c r="C344" s="16" t="s">
        <v>2103</v>
      </c>
      <c r="D344" s="15">
        <v>710</v>
      </c>
      <c r="E344" s="16" t="s">
        <v>2104</v>
      </c>
      <c r="F344" s="16" t="s">
        <v>142</v>
      </c>
      <c r="G344" s="16" t="s">
        <v>99</v>
      </c>
      <c r="H344" s="16" t="s">
        <v>2176</v>
      </c>
      <c r="I344" s="16" t="s">
        <v>2177</v>
      </c>
      <c r="J344" s="16" t="s">
        <v>2178</v>
      </c>
      <c r="K344" s="16" t="s">
        <v>2179</v>
      </c>
      <c r="L344" s="15" t="s">
        <v>88</v>
      </c>
      <c r="M344" s="15" t="s">
        <v>60</v>
      </c>
      <c r="N344" s="15" t="s">
        <v>61</v>
      </c>
      <c r="O344" s="15" t="s">
        <v>104</v>
      </c>
      <c r="P344" s="16" t="s">
        <v>2180</v>
      </c>
      <c r="Q344" s="16" t="s">
        <v>2181</v>
      </c>
      <c r="R344" s="15" t="s">
        <v>65</v>
      </c>
      <c r="S344" s="15" t="s">
        <v>184</v>
      </c>
      <c r="T344" s="15" t="s">
        <v>67</v>
      </c>
      <c r="U344" s="17">
        <v>43831</v>
      </c>
      <c r="V344" s="17">
        <v>44196</v>
      </c>
      <c r="W344" s="18">
        <v>100</v>
      </c>
      <c r="X344" s="15">
        <v>2017</v>
      </c>
      <c r="Y344" s="22">
        <v>0</v>
      </c>
      <c r="Z344" s="21">
        <v>100</v>
      </c>
      <c r="AA344" s="21" t="s">
        <v>69</v>
      </c>
      <c r="AB344" s="21" t="s">
        <v>69</v>
      </c>
      <c r="AC344" s="42" t="s">
        <v>70</v>
      </c>
      <c r="AD344" s="42" t="s">
        <v>70</v>
      </c>
      <c r="AE344" s="42" t="s">
        <v>70</v>
      </c>
      <c r="AF344" s="43" t="s">
        <v>69</v>
      </c>
      <c r="AG344" s="18">
        <v>100</v>
      </c>
      <c r="AH344" s="18" t="s">
        <v>69</v>
      </c>
      <c r="AI344" s="18" t="s">
        <v>69</v>
      </c>
      <c r="AJ344" s="16" t="s">
        <v>71</v>
      </c>
      <c r="AK344" s="18" t="s">
        <v>69</v>
      </c>
      <c r="AL344" s="18" t="s">
        <v>69</v>
      </c>
      <c r="AM344" s="15" t="s">
        <v>69</v>
      </c>
      <c r="AN344" s="15" t="s">
        <v>69</v>
      </c>
      <c r="AO344" s="16" t="s">
        <v>70</v>
      </c>
      <c r="AP344" s="16" t="s">
        <v>70</v>
      </c>
      <c r="AQ344" s="16" t="s">
        <v>70</v>
      </c>
      <c r="AR344" s="15" t="s">
        <v>69</v>
      </c>
      <c r="AS344" s="18">
        <v>100</v>
      </c>
      <c r="AT344" s="15" t="s">
        <v>69</v>
      </c>
      <c r="AU344" s="15" t="s">
        <v>69</v>
      </c>
      <c r="AV344" s="16" t="s">
        <v>71</v>
      </c>
      <c r="AW344" s="15" t="s">
        <v>69</v>
      </c>
      <c r="AX344" s="15" t="s">
        <v>69</v>
      </c>
      <c r="AY344" s="18">
        <v>100</v>
      </c>
      <c r="AZ344" s="15" t="s">
        <v>69</v>
      </c>
      <c r="BA344" s="15" t="s">
        <v>69</v>
      </c>
      <c r="BB344" s="16" t="s">
        <v>71</v>
      </c>
      <c r="BC344" s="15" t="s">
        <v>69</v>
      </c>
      <c r="BD344" s="15" t="s">
        <v>69</v>
      </c>
    </row>
    <row r="345" spans="1:56" s="20" customFormat="1" ht="16.5" customHeight="1">
      <c r="A345" s="15">
        <v>1</v>
      </c>
      <c r="B345" s="16" t="s">
        <v>260</v>
      </c>
      <c r="C345" s="16" t="s">
        <v>2103</v>
      </c>
      <c r="D345" s="15">
        <v>710</v>
      </c>
      <c r="E345" s="16" t="s">
        <v>2104</v>
      </c>
      <c r="F345" s="16" t="s">
        <v>149</v>
      </c>
      <c r="G345" s="16" t="s">
        <v>99</v>
      </c>
      <c r="H345" s="16" t="s">
        <v>2182</v>
      </c>
      <c r="I345" s="16" t="s">
        <v>2183</v>
      </c>
      <c r="J345" s="16" t="s">
        <v>2184</v>
      </c>
      <c r="K345" s="16" t="s">
        <v>2185</v>
      </c>
      <c r="L345" s="15" t="s">
        <v>161</v>
      </c>
      <c r="M345" s="15" t="s">
        <v>60</v>
      </c>
      <c r="N345" s="15" t="s">
        <v>190</v>
      </c>
      <c r="O345" s="15" t="s">
        <v>104</v>
      </c>
      <c r="P345" s="16" t="s">
        <v>2186</v>
      </c>
      <c r="Q345" s="16" t="s">
        <v>2187</v>
      </c>
      <c r="R345" s="15" t="s">
        <v>65</v>
      </c>
      <c r="S345" s="15" t="s">
        <v>184</v>
      </c>
      <c r="T345" s="15" t="s">
        <v>67</v>
      </c>
      <c r="U345" s="17">
        <v>43831</v>
      </c>
      <c r="V345" s="17">
        <v>44196</v>
      </c>
      <c r="W345" s="18">
        <v>88.95</v>
      </c>
      <c r="X345" s="15">
        <v>2019</v>
      </c>
      <c r="Y345" s="16" t="s">
        <v>2153</v>
      </c>
      <c r="Z345" s="23">
        <v>100</v>
      </c>
      <c r="AA345" s="23">
        <v>100</v>
      </c>
      <c r="AB345" s="23">
        <f>(1-2/47)*100</f>
        <v>95.74468085106383</v>
      </c>
      <c r="AC345" s="44">
        <v>-4.255319148936165</v>
      </c>
      <c r="AD345" s="42" t="s">
        <v>164</v>
      </c>
      <c r="AE345" s="44">
        <v>95.74468085106383</v>
      </c>
      <c r="AF345" s="42" t="s">
        <v>2188</v>
      </c>
      <c r="AG345" s="18">
        <v>100</v>
      </c>
      <c r="AH345" s="18" t="s">
        <v>69</v>
      </c>
      <c r="AI345" s="18" t="s">
        <v>69</v>
      </c>
      <c r="AJ345" s="16" t="s">
        <v>71</v>
      </c>
      <c r="AK345" s="18" t="s">
        <v>69</v>
      </c>
      <c r="AL345" s="18" t="s">
        <v>69</v>
      </c>
      <c r="AM345" s="18">
        <v>100</v>
      </c>
      <c r="AN345" s="18" t="s">
        <v>69</v>
      </c>
      <c r="AO345" s="18" t="s">
        <v>69</v>
      </c>
      <c r="AP345" s="16" t="s">
        <v>71</v>
      </c>
      <c r="AQ345" s="18" t="s">
        <v>69</v>
      </c>
      <c r="AR345" s="18" t="s">
        <v>69</v>
      </c>
      <c r="AS345" s="18">
        <v>100</v>
      </c>
      <c r="AT345" s="15" t="s">
        <v>69</v>
      </c>
      <c r="AU345" s="15" t="s">
        <v>69</v>
      </c>
      <c r="AV345" s="16" t="s">
        <v>71</v>
      </c>
      <c r="AW345" s="15" t="s">
        <v>69</v>
      </c>
      <c r="AX345" s="15" t="s">
        <v>69</v>
      </c>
      <c r="AY345" s="18">
        <v>100</v>
      </c>
      <c r="AZ345" s="15" t="s">
        <v>69</v>
      </c>
      <c r="BA345" s="15" t="s">
        <v>69</v>
      </c>
      <c r="BB345" s="16" t="s">
        <v>71</v>
      </c>
      <c r="BC345" s="15" t="s">
        <v>69</v>
      </c>
      <c r="BD345" s="15" t="s">
        <v>69</v>
      </c>
    </row>
    <row r="346" spans="1:56" s="20" customFormat="1" ht="16.5" customHeight="1">
      <c r="A346" s="15">
        <v>1</v>
      </c>
      <c r="B346" s="16" t="s">
        <v>260</v>
      </c>
      <c r="C346" s="16" t="s">
        <v>2103</v>
      </c>
      <c r="D346" s="15">
        <v>710</v>
      </c>
      <c r="E346" s="16" t="s">
        <v>2104</v>
      </c>
      <c r="F346" s="16" t="s">
        <v>156</v>
      </c>
      <c r="G346" s="16" t="s">
        <v>99</v>
      </c>
      <c r="H346" s="16" t="s">
        <v>2189</v>
      </c>
      <c r="I346" s="16" t="s">
        <v>2190</v>
      </c>
      <c r="J346" s="16" t="s">
        <v>2191</v>
      </c>
      <c r="K346" s="16" t="s">
        <v>2192</v>
      </c>
      <c r="L346" s="15" t="s">
        <v>161</v>
      </c>
      <c r="M346" s="15" t="s">
        <v>60</v>
      </c>
      <c r="N346" s="15" t="s">
        <v>190</v>
      </c>
      <c r="O346" s="15" t="s">
        <v>104</v>
      </c>
      <c r="P346" s="16" t="s">
        <v>2193</v>
      </c>
      <c r="Q346" s="16" t="s">
        <v>2194</v>
      </c>
      <c r="R346" s="15" t="s">
        <v>65</v>
      </c>
      <c r="S346" s="15" t="s">
        <v>184</v>
      </c>
      <c r="T346" s="15" t="s">
        <v>67</v>
      </c>
      <c r="U346" s="17">
        <v>43831</v>
      </c>
      <c r="V346" s="17">
        <v>44196</v>
      </c>
      <c r="W346" s="18">
        <v>69.23076923076923</v>
      </c>
      <c r="X346" s="15">
        <v>2017</v>
      </c>
      <c r="Y346" s="22">
        <v>0</v>
      </c>
      <c r="Z346" s="23">
        <v>100</v>
      </c>
      <c r="AA346" s="23">
        <v>100</v>
      </c>
      <c r="AB346" s="23">
        <f>(11/11)*100</f>
        <v>100</v>
      </c>
      <c r="AC346" s="44">
        <v>0</v>
      </c>
      <c r="AD346" s="42" t="s">
        <v>164</v>
      </c>
      <c r="AE346" s="44">
        <v>100</v>
      </c>
      <c r="AF346" s="42" t="s">
        <v>2195</v>
      </c>
      <c r="AG346" s="18">
        <v>100</v>
      </c>
      <c r="AH346" s="18" t="s">
        <v>69</v>
      </c>
      <c r="AI346" s="18" t="s">
        <v>69</v>
      </c>
      <c r="AJ346" s="16" t="s">
        <v>71</v>
      </c>
      <c r="AK346" s="18" t="s">
        <v>69</v>
      </c>
      <c r="AL346" s="18" t="s">
        <v>69</v>
      </c>
      <c r="AM346" s="18">
        <v>100</v>
      </c>
      <c r="AN346" s="18" t="s">
        <v>69</v>
      </c>
      <c r="AO346" s="18" t="s">
        <v>69</v>
      </c>
      <c r="AP346" s="16" t="s">
        <v>71</v>
      </c>
      <c r="AQ346" s="18" t="s">
        <v>69</v>
      </c>
      <c r="AR346" s="18" t="s">
        <v>69</v>
      </c>
      <c r="AS346" s="18">
        <v>100</v>
      </c>
      <c r="AT346" s="15" t="s">
        <v>69</v>
      </c>
      <c r="AU346" s="15" t="s">
        <v>69</v>
      </c>
      <c r="AV346" s="16" t="s">
        <v>71</v>
      </c>
      <c r="AW346" s="15" t="s">
        <v>69</v>
      </c>
      <c r="AX346" s="15" t="s">
        <v>69</v>
      </c>
      <c r="AY346" s="18">
        <v>100</v>
      </c>
      <c r="AZ346" s="15" t="s">
        <v>69</v>
      </c>
      <c r="BA346" s="15" t="s">
        <v>69</v>
      </c>
      <c r="BB346" s="16" t="s">
        <v>71</v>
      </c>
      <c r="BC346" s="15" t="s">
        <v>69</v>
      </c>
      <c r="BD346" s="15" t="s">
        <v>69</v>
      </c>
    </row>
    <row r="347" spans="1:56" s="20" customFormat="1" ht="16.5" customHeight="1">
      <c r="A347" s="15">
        <v>1</v>
      </c>
      <c r="B347" s="16" t="s">
        <v>260</v>
      </c>
      <c r="C347" s="16" t="s">
        <v>2103</v>
      </c>
      <c r="D347" s="15">
        <v>710</v>
      </c>
      <c r="E347" s="16" t="s">
        <v>2104</v>
      </c>
      <c r="F347" s="16" t="s">
        <v>340</v>
      </c>
      <c r="G347" s="16" t="s">
        <v>99</v>
      </c>
      <c r="H347" s="16" t="s">
        <v>2196</v>
      </c>
      <c r="I347" s="16" t="s">
        <v>2197</v>
      </c>
      <c r="J347" s="16" t="s">
        <v>2198</v>
      </c>
      <c r="K347" s="16" t="s">
        <v>2199</v>
      </c>
      <c r="L347" s="15" t="s">
        <v>161</v>
      </c>
      <c r="M347" s="15" t="s">
        <v>60</v>
      </c>
      <c r="N347" s="15" t="s">
        <v>190</v>
      </c>
      <c r="O347" s="15" t="s">
        <v>104</v>
      </c>
      <c r="P347" s="16" t="s">
        <v>2200</v>
      </c>
      <c r="Q347" s="16" t="s">
        <v>2201</v>
      </c>
      <c r="R347" s="15" t="s">
        <v>65</v>
      </c>
      <c r="S347" s="15" t="s">
        <v>184</v>
      </c>
      <c r="T347" s="15" t="s">
        <v>67</v>
      </c>
      <c r="U347" s="17">
        <v>43831</v>
      </c>
      <c r="V347" s="17">
        <v>44196</v>
      </c>
      <c r="W347" s="18">
        <v>82.98</v>
      </c>
      <c r="X347" s="15">
        <v>2019</v>
      </c>
      <c r="Y347" s="16" t="s">
        <v>2153</v>
      </c>
      <c r="Z347" s="23">
        <v>97</v>
      </c>
      <c r="AA347" s="23">
        <v>97</v>
      </c>
      <c r="AB347" s="23">
        <f>(1-(2/11))*100</f>
        <v>81.81818181818181</v>
      </c>
      <c r="AC347" s="44">
        <v>-15.651358950328031</v>
      </c>
      <c r="AD347" s="42" t="s">
        <v>193</v>
      </c>
      <c r="AE347" s="44">
        <v>84.34864104967197</v>
      </c>
      <c r="AF347" s="42" t="s">
        <v>2202</v>
      </c>
      <c r="AG347" s="18">
        <v>97</v>
      </c>
      <c r="AH347" s="18" t="s">
        <v>69</v>
      </c>
      <c r="AI347" s="18" t="s">
        <v>69</v>
      </c>
      <c r="AJ347" s="16" t="s">
        <v>71</v>
      </c>
      <c r="AK347" s="18" t="s">
        <v>69</v>
      </c>
      <c r="AL347" s="18" t="s">
        <v>69</v>
      </c>
      <c r="AM347" s="18">
        <v>97</v>
      </c>
      <c r="AN347" s="18" t="s">
        <v>69</v>
      </c>
      <c r="AO347" s="18" t="s">
        <v>69</v>
      </c>
      <c r="AP347" s="16" t="s">
        <v>71</v>
      </c>
      <c r="AQ347" s="18" t="s">
        <v>69</v>
      </c>
      <c r="AR347" s="18" t="s">
        <v>69</v>
      </c>
      <c r="AS347" s="18">
        <v>97</v>
      </c>
      <c r="AT347" s="15" t="s">
        <v>69</v>
      </c>
      <c r="AU347" s="15" t="s">
        <v>69</v>
      </c>
      <c r="AV347" s="16" t="s">
        <v>71</v>
      </c>
      <c r="AW347" s="15" t="s">
        <v>69</v>
      </c>
      <c r="AX347" s="15" t="s">
        <v>69</v>
      </c>
      <c r="AY347" s="18">
        <v>97</v>
      </c>
      <c r="AZ347" s="15" t="s">
        <v>69</v>
      </c>
      <c r="BA347" s="15" t="s">
        <v>69</v>
      </c>
      <c r="BB347" s="16" t="s">
        <v>71</v>
      </c>
      <c r="BC347" s="15" t="s">
        <v>69</v>
      </c>
      <c r="BD347" s="15" t="s">
        <v>69</v>
      </c>
    </row>
    <row r="348" spans="1:56" s="20" customFormat="1" ht="16.5" customHeight="1">
      <c r="A348" s="15">
        <v>1</v>
      </c>
      <c r="B348" s="16" t="s">
        <v>260</v>
      </c>
      <c r="C348" s="16" t="s">
        <v>2103</v>
      </c>
      <c r="D348" s="15">
        <v>710</v>
      </c>
      <c r="E348" s="16" t="s">
        <v>2104</v>
      </c>
      <c r="F348" s="16" t="s">
        <v>524</v>
      </c>
      <c r="G348" s="16" t="s">
        <v>99</v>
      </c>
      <c r="H348" s="16" t="s">
        <v>2203</v>
      </c>
      <c r="I348" s="16" t="s">
        <v>2204</v>
      </c>
      <c r="J348" s="16" t="s">
        <v>2205</v>
      </c>
      <c r="K348" s="16" t="s">
        <v>2206</v>
      </c>
      <c r="L348" s="15" t="s">
        <v>161</v>
      </c>
      <c r="M348" s="15" t="s">
        <v>60</v>
      </c>
      <c r="N348" s="15" t="s">
        <v>190</v>
      </c>
      <c r="O348" s="15" t="s">
        <v>104</v>
      </c>
      <c r="P348" s="16" t="s">
        <v>2207</v>
      </c>
      <c r="Q348" s="16" t="s">
        <v>2208</v>
      </c>
      <c r="R348" s="15" t="s">
        <v>65</v>
      </c>
      <c r="S348" s="15" t="s">
        <v>184</v>
      </c>
      <c r="T348" s="15" t="s">
        <v>67</v>
      </c>
      <c r="U348" s="17">
        <v>43831</v>
      </c>
      <c r="V348" s="17">
        <v>44196</v>
      </c>
      <c r="W348" s="18">
        <v>90.25974025974025</v>
      </c>
      <c r="X348" s="15">
        <v>2016</v>
      </c>
      <c r="Y348" s="22">
        <v>0</v>
      </c>
      <c r="Z348" s="23">
        <v>95</v>
      </c>
      <c r="AA348" s="23">
        <v>95</v>
      </c>
      <c r="AB348" s="23">
        <f>(1-0/14)*100</f>
        <v>100</v>
      </c>
      <c r="AC348" s="44">
        <v>5.263157894736836</v>
      </c>
      <c r="AD348" s="42" t="s">
        <v>164</v>
      </c>
      <c r="AE348" s="44">
        <v>105.26315789473684</v>
      </c>
      <c r="AF348" s="42" t="s">
        <v>2209</v>
      </c>
      <c r="AG348" s="18">
        <v>95</v>
      </c>
      <c r="AH348" s="18" t="s">
        <v>69</v>
      </c>
      <c r="AI348" s="18" t="s">
        <v>69</v>
      </c>
      <c r="AJ348" s="16" t="s">
        <v>71</v>
      </c>
      <c r="AK348" s="18" t="s">
        <v>69</v>
      </c>
      <c r="AL348" s="18" t="s">
        <v>69</v>
      </c>
      <c r="AM348" s="18">
        <v>95</v>
      </c>
      <c r="AN348" s="18" t="s">
        <v>69</v>
      </c>
      <c r="AO348" s="18" t="s">
        <v>69</v>
      </c>
      <c r="AP348" s="16" t="s">
        <v>71</v>
      </c>
      <c r="AQ348" s="18" t="s">
        <v>69</v>
      </c>
      <c r="AR348" s="18" t="s">
        <v>69</v>
      </c>
      <c r="AS348" s="18">
        <v>95</v>
      </c>
      <c r="AT348" s="15" t="s">
        <v>69</v>
      </c>
      <c r="AU348" s="15" t="s">
        <v>69</v>
      </c>
      <c r="AV348" s="16" t="s">
        <v>71</v>
      </c>
      <c r="AW348" s="15" t="s">
        <v>69</v>
      </c>
      <c r="AX348" s="15" t="s">
        <v>69</v>
      </c>
      <c r="AY348" s="18">
        <v>95</v>
      </c>
      <c r="AZ348" s="15" t="s">
        <v>69</v>
      </c>
      <c r="BA348" s="15" t="s">
        <v>69</v>
      </c>
      <c r="BB348" s="16" t="s">
        <v>71</v>
      </c>
      <c r="BC348" s="15" t="s">
        <v>69</v>
      </c>
      <c r="BD348" s="15" t="s">
        <v>69</v>
      </c>
    </row>
    <row r="349" spans="1:56" s="20" customFormat="1" ht="16.5" customHeight="1">
      <c r="A349" s="15">
        <v>1</v>
      </c>
      <c r="B349" s="16" t="s">
        <v>260</v>
      </c>
      <c r="C349" s="16" t="s">
        <v>535</v>
      </c>
      <c r="D349" s="15">
        <v>450</v>
      </c>
      <c r="E349" s="16" t="s">
        <v>2210</v>
      </c>
      <c r="F349" s="16" t="s">
        <v>53</v>
      </c>
      <c r="G349" s="16" t="s">
        <v>54</v>
      </c>
      <c r="H349" s="16" t="s">
        <v>2211</v>
      </c>
      <c r="I349" s="16" t="s">
        <v>2212</v>
      </c>
      <c r="J349" s="16" t="s">
        <v>2213</v>
      </c>
      <c r="K349" s="16" t="s">
        <v>2214</v>
      </c>
      <c r="L349" s="15" t="s">
        <v>59</v>
      </c>
      <c r="M349" s="15" t="s">
        <v>746</v>
      </c>
      <c r="N349" s="15" t="s">
        <v>190</v>
      </c>
      <c r="O349" s="15" t="s">
        <v>62</v>
      </c>
      <c r="P349" s="16" t="s">
        <v>2215</v>
      </c>
      <c r="Q349" s="16" t="s">
        <v>2216</v>
      </c>
      <c r="R349" s="15" t="s">
        <v>65</v>
      </c>
      <c r="S349" s="15" t="s">
        <v>176</v>
      </c>
      <c r="T349" s="15" t="s">
        <v>221</v>
      </c>
      <c r="U349" s="17">
        <v>43831</v>
      </c>
      <c r="V349" s="17">
        <v>44196</v>
      </c>
      <c r="W349" s="18">
        <v>48</v>
      </c>
      <c r="X349" s="15">
        <v>2019</v>
      </c>
      <c r="Y349" s="16" t="s">
        <v>2217</v>
      </c>
      <c r="Z349" s="21">
        <v>48</v>
      </c>
      <c r="AA349" s="21" t="s">
        <v>69</v>
      </c>
      <c r="AB349" s="21" t="s">
        <v>69</v>
      </c>
      <c r="AC349" s="42" t="s">
        <v>70</v>
      </c>
      <c r="AD349" s="42" t="s">
        <v>70</v>
      </c>
      <c r="AE349" s="42" t="s">
        <v>70</v>
      </c>
      <c r="AF349" s="43" t="s">
        <v>69</v>
      </c>
      <c r="AG349" s="15" t="s">
        <v>69</v>
      </c>
      <c r="AH349" s="15" t="s">
        <v>69</v>
      </c>
      <c r="AI349" s="16" t="s">
        <v>70</v>
      </c>
      <c r="AJ349" s="16" t="s">
        <v>70</v>
      </c>
      <c r="AK349" s="16" t="s">
        <v>70</v>
      </c>
      <c r="AL349" s="15" t="s">
        <v>69</v>
      </c>
      <c r="AM349" s="15" t="s">
        <v>69</v>
      </c>
      <c r="AN349" s="15" t="s">
        <v>69</v>
      </c>
      <c r="AO349" s="16" t="s">
        <v>70</v>
      </c>
      <c r="AP349" s="16" t="s">
        <v>70</v>
      </c>
      <c r="AQ349" s="16" t="s">
        <v>70</v>
      </c>
      <c r="AR349" s="15" t="s">
        <v>69</v>
      </c>
      <c r="AS349" s="15" t="s">
        <v>69</v>
      </c>
      <c r="AT349" s="15" t="s">
        <v>69</v>
      </c>
      <c r="AU349" s="16" t="s">
        <v>70</v>
      </c>
      <c r="AV349" s="16" t="s">
        <v>70</v>
      </c>
      <c r="AW349" s="16" t="s">
        <v>70</v>
      </c>
      <c r="AX349" s="15" t="s">
        <v>69</v>
      </c>
      <c r="AY349" s="18">
        <v>48</v>
      </c>
      <c r="AZ349" s="15" t="s">
        <v>69</v>
      </c>
      <c r="BA349" s="15" t="s">
        <v>69</v>
      </c>
      <c r="BB349" s="16" t="s">
        <v>71</v>
      </c>
      <c r="BC349" s="15" t="s">
        <v>69</v>
      </c>
      <c r="BD349" s="15" t="s">
        <v>69</v>
      </c>
    </row>
    <row r="350" spans="1:56" s="20" customFormat="1" ht="16.5" customHeight="1">
      <c r="A350" s="15">
        <v>1</v>
      </c>
      <c r="B350" s="16" t="s">
        <v>260</v>
      </c>
      <c r="C350" s="16" t="s">
        <v>535</v>
      </c>
      <c r="D350" s="15">
        <v>450</v>
      </c>
      <c r="E350" s="16" t="s">
        <v>2210</v>
      </c>
      <c r="F350" s="16" t="s">
        <v>53</v>
      </c>
      <c r="G350" s="16" t="s">
        <v>54</v>
      </c>
      <c r="H350" s="16" t="s">
        <v>2211</v>
      </c>
      <c r="I350" s="16" t="s">
        <v>2218</v>
      </c>
      <c r="J350" s="16" t="s">
        <v>2219</v>
      </c>
      <c r="K350" s="16" t="s">
        <v>2220</v>
      </c>
      <c r="L350" s="15" t="s">
        <v>59</v>
      </c>
      <c r="M350" s="15" t="s">
        <v>60</v>
      </c>
      <c r="N350" s="15" t="s">
        <v>61</v>
      </c>
      <c r="O350" s="15" t="s">
        <v>62</v>
      </c>
      <c r="P350" s="16" t="s">
        <v>2221</v>
      </c>
      <c r="Q350" s="16" t="s">
        <v>2216</v>
      </c>
      <c r="R350" s="15" t="s">
        <v>65</v>
      </c>
      <c r="S350" s="15" t="s">
        <v>176</v>
      </c>
      <c r="T350" s="15" t="s">
        <v>221</v>
      </c>
      <c r="U350" s="17">
        <v>43952</v>
      </c>
      <c r="V350" s="17">
        <v>44196</v>
      </c>
      <c r="W350" s="18">
        <v>70.52</v>
      </c>
      <c r="X350" s="15">
        <v>2019</v>
      </c>
      <c r="Y350" s="16" t="s">
        <v>2222</v>
      </c>
      <c r="Z350" s="21">
        <v>68</v>
      </c>
      <c r="AA350" s="21" t="s">
        <v>69</v>
      </c>
      <c r="AB350" s="21" t="s">
        <v>69</v>
      </c>
      <c r="AC350" s="42" t="s">
        <v>70</v>
      </c>
      <c r="AD350" s="42" t="s">
        <v>70</v>
      </c>
      <c r="AE350" s="42" t="s">
        <v>70</v>
      </c>
      <c r="AF350" s="43" t="s">
        <v>69</v>
      </c>
      <c r="AG350" s="15" t="s">
        <v>69</v>
      </c>
      <c r="AH350" s="15" t="s">
        <v>69</v>
      </c>
      <c r="AI350" s="16" t="s">
        <v>70</v>
      </c>
      <c r="AJ350" s="16" t="s">
        <v>70</v>
      </c>
      <c r="AK350" s="16" t="s">
        <v>70</v>
      </c>
      <c r="AL350" s="15" t="s">
        <v>69</v>
      </c>
      <c r="AM350" s="15" t="s">
        <v>69</v>
      </c>
      <c r="AN350" s="15" t="s">
        <v>69</v>
      </c>
      <c r="AO350" s="16" t="s">
        <v>70</v>
      </c>
      <c r="AP350" s="16" t="s">
        <v>70</v>
      </c>
      <c r="AQ350" s="16" t="s">
        <v>70</v>
      </c>
      <c r="AR350" s="15" t="s">
        <v>69</v>
      </c>
      <c r="AS350" s="15" t="s">
        <v>69</v>
      </c>
      <c r="AT350" s="15" t="s">
        <v>69</v>
      </c>
      <c r="AU350" s="16" t="s">
        <v>70</v>
      </c>
      <c r="AV350" s="16" t="s">
        <v>70</v>
      </c>
      <c r="AW350" s="16" t="s">
        <v>70</v>
      </c>
      <c r="AX350" s="15" t="s">
        <v>69</v>
      </c>
      <c r="AY350" s="18">
        <v>68</v>
      </c>
      <c r="AZ350" s="15" t="s">
        <v>69</v>
      </c>
      <c r="BA350" s="15" t="s">
        <v>69</v>
      </c>
      <c r="BB350" s="16" t="s">
        <v>71</v>
      </c>
      <c r="BC350" s="15" t="s">
        <v>69</v>
      </c>
      <c r="BD350" s="15" t="s">
        <v>69</v>
      </c>
    </row>
    <row r="351" spans="1:56" s="20" customFormat="1" ht="16.5" customHeight="1">
      <c r="A351" s="15">
        <v>1</v>
      </c>
      <c r="B351" s="16" t="s">
        <v>260</v>
      </c>
      <c r="C351" s="16" t="s">
        <v>535</v>
      </c>
      <c r="D351" s="15">
        <v>450</v>
      </c>
      <c r="E351" s="16" t="s">
        <v>2210</v>
      </c>
      <c r="F351" s="16" t="s">
        <v>72</v>
      </c>
      <c r="G351" s="16" t="s">
        <v>73</v>
      </c>
      <c r="H351" s="16" t="s">
        <v>2223</v>
      </c>
      <c r="I351" s="16" t="s">
        <v>2224</v>
      </c>
      <c r="J351" s="16" t="s">
        <v>2225</v>
      </c>
      <c r="K351" s="16" t="s">
        <v>2226</v>
      </c>
      <c r="L351" s="15" t="s">
        <v>59</v>
      </c>
      <c r="M351" s="15" t="s">
        <v>60</v>
      </c>
      <c r="N351" s="15" t="s">
        <v>61</v>
      </c>
      <c r="O351" s="15" t="s">
        <v>62</v>
      </c>
      <c r="P351" s="16" t="s">
        <v>2227</v>
      </c>
      <c r="Q351" s="16" t="s">
        <v>2228</v>
      </c>
      <c r="R351" s="15" t="s">
        <v>65</v>
      </c>
      <c r="S351" s="15" t="s">
        <v>176</v>
      </c>
      <c r="T351" s="15" t="s">
        <v>67</v>
      </c>
      <c r="U351" s="17">
        <v>43831</v>
      </c>
      <c r="V351" s="17">
        <v>44196</v>
      </c>
      <c r="W351" s="18">
        <v>11.11</v>
      </c>
      <c r="X351" s="15">
        <v>2019</v>
      </c>
      <c r="Y351" s="16" t="s">
        <v>2217</v>
      </c>
      <c r="Z351" s="21">
        <v>11.11</v>
      </c>
      <c r="AA351" s="21" t="s">
        <v>69</v>
      </c>
      <c r="AB351" s="21" t="s">
        <v>69</v>
      </c>
      <c r="AC351" s="42" t="s">
        <v>70</v>
      </c>
      <c r="AD351" s="42" t="s">
        <v>70</v>
      </c>
      <c r="AE351" s="42" t="s">
        <v>70</v>
      </c>
      <c r="AF351" s="43" t="s">
        <v>69</v>
      </c>
      <c r="AG351" s="15" t="s">
        <v>69</v>
      </c>
      <c r="AH351" s="15" t="s">
        <v>69</v>
      </c>
      <c r="AI351" s="16" t="s">
        <v>70</v>
      </c>
      <c r="AJ351" s="16" t="s">
        <v>70</v>
      </c>
      <c r="AK351" s="16" t="s">
        <v>70</v>
      </c>
      <c r="AL351" s="15" t="s">
        <v>69</v>
      </c>
      <c r="AM351" s="15" t="s">
        <v>69</v>
      </c>
      <c r="AN351" s="15" t="s">
        <v>69</v>
      </c>
      <c r="AO351" s="16" t="s">
        <v>70</v>
      </c>
      <c r="AP351" s="16" t="s">
        <v>70</v>
      </c>
      <c r="AQ351" s="16" t="s">
        <v>70</v>
      </c>
      <c r="AR351" s="15" t="s">
        <v>69</v>
      </c>
      <c r="AS351" s="15" t="s">
        <v>69</v>
      </c>
      <c r="AT351" s="15" t="s">
        <v>69</v>
      </c>
      <c r="AU351" s="16" t="s">
        <v>70</v>
      </c>
      <c r="AV351" s="16" t="s">
        <v>70</v>
      </c>
      <c r="AW351" s="16" t="s">
        <v>70</v>
      </c>
      <c r="AX351" s="15" t="s">
        <v>69</v>
      </c>
      <c r="AY351" s="18">
        <v>11.11</v>
      </c>
      <c r="AZ351" s="15" t="s">
        <v>69</v>
      </c>
      <c r="BA351" s="15" t="s">
        <v>69</v>
      </c>
      <c r="BB351" s="16" t="s">
        <v>71</v>
      </c>
      <c r="BC351" s="15" t="s">
        <v>69</v>
      </c>
      <c r="BD351" s="15" t="s">
        <v>69</v>
      </c>
    </row>
    <row r="352" spans="1:56" s="20" customFormat="1" ht="16.5" customHeight="1">
      <c r="A352" s="15">
        <v>1</v>
      </c>
      <c r="B352" s="16" t="s">
        <v>260</v>
      </c>
      <c r="C352" s="16" t="s">
        <v>535</v>
      </c>
      <c r="D352" s="15">
        <v>450</v>
      </c>
      <c r="E352" s="16" t="s">
        <v>2210</v>
      </c>
      <c r="F352" s="16" t="s">
        <v>82</v>
      </c>
      <c r="G352" s="16" t="s">
        <v>83</v>
      </c>
      <c r="H352" s="16" t="s">
        <v>2229</v>
      </c>
      <c r="I352" s="16" t="s">
        <v>2230</v>
      </c>
      <c r="J352" s="16" t="s">
        <v>2231</v>
      </c>
      <c r="K352" s="16" t="s">
        <v>2232</v>
      </c>
      <c r="L352" s="15" t="s">
        <v>59</v>
      </c>
      <c r="M352" s="15" t="s">
        <v>60</v>
      </c>
      <c r="N352" s="15" t="s">
        <v>61</v>
      </c>
      <c r="O352" s="15" t="s">
        <v>104</v>
      </c>
      <c r="P352" s="16" t="s">
        <v>2233</v>
      </c>
      <c r="Q352" s="16" t="s">
        <v>2234</v>
      </c>
      <c r="R352" s="15" t="s">
        <v>65</v>
      </c>
      <c r="S352" s="15" t="s">
        <v>184</v>
      </c>
      <c r="T352" s="15" t="s">
        <v>67</v>
      </c>
      <c r="U352" s="17">
        <v>43831</v>
      </c>
      <c r="V352" s="17">
        <v>44196</v>
      </c>
      <c r="W352" s="18">
        <v>65</v>
      </c>
      <c r="X352" s="15">
        <v>2019</v>
      </c>
      <c r="Y352" s="16" t="s">
        <v>2217</v>
      </c>
      <c r="Z352" s="21">
        <v>80</v>
      </c>
      <c r="AA352" s="21" t="s">
        <v>69</v>
      </c>
      <c r="AB352" s="21" t="s">
        <v>69</v>
      </c>
      <c r="AC352" s="42" t="s">
        <v>70</v>
      </c>
      <c r="AD352" s="42" t="s">
        <v>70</v>
      </c>
      <c r="AE352" s="42" t="s">
        <v>70</v>
      </c>
      <c r="AF352" s="43" t="s">
        <v>69</v>
      </c>
      <c r="AG352" s="15" t="s">
        <v>69</v>
      </c>
      <c r="AH352" s="15" t="s">
        <v>69</v>
      </c>
      <c r="AI352" s="16" t="s">
        <v>70</v>
      </c>
      <c r="AJ352" s="16" t="s">
        <v>70</v>
      </c>
      <c r="AK352" s="16" t="s">
        <v>70</v>
      </c>
      <c r="AL352" s="15" t="s">
        <v>69</v>
      </c>
      <c r="AM352" s="15" t="s">
        <v>69</v>
      </c>
      <c r="AN352" s="15" t="s">
        <v>69</v>
      </c>
      <c r="AO352" s="16" t="s">
        <v>70</v>
      </c>
      <c r="AP352" s="16" t="s">
        <v>70</v>
      </c>
      <c r="AQ352" s="16" t="s">
        <v>70</v>
      </c>
      <c r="AR352" s="15" t="s">
        <v>69</v>
      </c>
      <c r="AS352" s="15" t="s">
        <v>69</v>
      </c>
      <c r="AT352" s="15" t="s">
        <v>69</v>
      </c>
      <c r="AU352" s="16" t="s">
        <v>70</v>
      </c>
      <c r="AV352" s="16" t="s">
        <v>70</v>
      </c>
      <c r="AW352" s="16" t="s">
        <v>70</v>
      </c>
      <c r="AX352" s="15" t="s">
        <v>69</v>
      </c>
      <c r="AY352" s="18">
        <v>80</v>
      </c>
      <c r="AZ352" s="15" t="s">
        <v>69</v>
      </c>
      <c r="BA352" s="15" t="s">
        <v>69</v>
      </c>
      <c r="BB352" s="16" t="s">
        <v>71</v>
      </c>
      <c r="BC352" s="15" t="s">
        <v>69</v>
      </c>
      <c r="BD352" s="15" t="s">
        <v>69</v>
      </c>
    </row>
    <row r="353" spans="1:56" s="20" customFormat="1" ht="16.5" customHeight="1">
      <c r="A353" s="15">
        <v>1</v>
      </c>
      <c r="B353" s="16" t="s">
        <v>260</v>
      </c>
      <c r="C353" s="16" t="s">
        <v>535</v>
      </c>
      <c r="D353" s="15">
        <v>450</v>
      </c>
      <c r="E353" s="16" t="s">
        <v>2210</v>
      </c>
      <c r="F353" s="16" t="s">
        <v>91</v>
      </c>
      <c r="G353" s="16" t="s">
        <v>83</v>
      </c>
      <c r="H353" s="16" t="s">
        <v>2235</v>
      </c>
      <c r="I353" s="16" t="s">
        <v>2236</v>
      </c>
      <c r="J353" s="16" t="s">
        <v>2237</v>
      </c>
      <c r="K353" s="16" t="s">
        <v>2238</v>
      </c>
      <c r="L353" s="15" t="s">
        <v>59</v>
      </c>
      <c r="M353" s="15" t="s">
        <v>60</v>
      </c>
      <c r="N353" s="15" t="s">
        <v>61</v>
      </c>
      <c r="O353" s="15" t="s">
        <v>104</v>
      </c>
      <c r="P353" s="16" t="s">
        <v>2239</v>
      </c>
      <c r="Q353" s="16" t="s">
        <v>2216</v>
      </c>
      <c r="R353" s="15" t="s">
        <v>65</v>
      </c>
      <c r="S353" s="15" t="s">
        <v>184</v>
      </c>
      <c r="T353" s="15" t="s">
        <v>67</v>
      </c>
      <c r="U353" s="17">
        <v>43952</v>
      </c>
      <c r="V353" s="17">
        <v>44196</v>
      </c>
      <c r="W353" s="18">
        <v>70.52</v>
      </c>
      <c r="X353" s="15">
        <v>2019</v>
      </c>
      <c r="Y353" s="16" t="s">
        <v>2222</v>
      </c>
      <c r="Z353" s="21">
        <v>75</v>
      </c>
      <c r="AA353" s="21" t="s">
        <v>69</v>
      </c>
      <c r="AB353" s="21" t="s">
        <v>69</v>
      </c>
      <c r="AC353" s="42" t="s">
        <v>70</v>
      </c>
      <c r="AD353" s="42" t="s">
        <v>70</v>
      </c>
      <c r="AE353" s="42" t="s">
        <v>70</v>
      </c>
      <c r="AF353" s="43" t="s">
        <v>69</v>
      </c>
      <c r="AG353" s="15" t="s">
        <v>69</v>
      </c>
      <c r="AH353" s="15" t="s">
        <v>69</v>
      </c>
      <c r="AI353" s="16" t="s">
        <v>70</v>
      </c>
      <c r="AJ353" s="16" t="s">
        <v>70</v>
      </c>
      <c r="AK353" s="16" t="s">
        <v>70</v>
      </c>
      <c r="AL353" s="15" t="s">
        <v>69</v>
      </c>
      <c r="AM353" s="15" t="s">
        <v>69</v>
      </c>
      <c r="AN353" s="15" t="s">
        <v>69</v>
      </c>
      <c r="AO353" s="16" t="s">
        <v>70</v>
      </c>
      <c r="AP353" s="16" t="s">
        <v>70</v>
      </c>
      <c r="AQ353" s="16" t="s">
        <v>70</v>
      </c>
      <c r="AR353" s="15" t="s">
        <v>69</v>
      </c>
      <c r="AS353" s="15" t="s">
        <v>69</v>
      </c>
      <c r="AT353" s="15" t="s">
        <v>69</v>
      </c>
      <c r="AU353" s="16" t="s">
        <v>70</v>
      </c>
      <c r="AV353" s="16" t="s">
        <v>70</v>
      </c>
      <c r="AW353" s="16" t="s">
        <v>70</v>
      </c>
      <c r="AX353" s="15" t="s">
        <v>69</v>
      </c>
      <c r="AY353" s="18">
        <v>75</v>
      </c>
      <c r="AZ353" s="15" t="s">
        <v>69</v>
      </c>
      <c r="BA353" s="15" t="s">
        <v>69</v>
      </c>
      <c r="BB353" s="16" t="s">
        <v>71</v>
      </c>
      <c r="BC353" s="15" t="s">
        <v>69</v>
      </c>
      <c r="BD353" s="15" t="s">
        <v>69</v>
      </c>
    </row>
    <row r="354" spans="1:56" s="20" customFormat="1" ht="16.5" customHeight="1">
      <c r="A354" s="15">
        <v>1</v>
      </c>
      <c r="B354" s="16" t="s">
        <v>260</v>
      </c>
      <c r="C354" s="16" t="s">
        <v>535</v>
      </c>
      <c r="D354" s="15">
        <v>450</v>
      </c>
      <c r="E354" s="16" t="s">
        <v>2210</v>
      </c>
      <c r="F354" s="16" t="s">
        <v>98</v>
      </c>
      <c r="G354" s="16" t="s">
        <v>99</v>
      </c>
      <c r="H354" s="16" t="s">
        <v>2240</v>
      </c>
      <c r="I354" s="16" t="s">
        <v>2241</v>
      </c>
      <c r="J354" s="16" t="s">
        <v>2242</v>
      </c>
      <c r="K354" s="16" t="s">
        <v>2243</v>
      </c>
      <c r="L354" s="15" t="s">
        <v>161</v>
      </c>
      <c r="M354" s="15" t="s">
        <v>60</v>
      </c>
      <c r="N354" s="15" t="s">
        <v>61</v>
      </c>
      <c r="O354" s="15" t="s">
        <v>104</v>
      </c>
      <c r="P354" s="16" t="s">
        <v>2244</v>
      </c>
      <c r="Q354" s="16" t="s">
        <v>2245</v>
      </c>
      <c r="R354" s="15" t="s">
        <v>65</v>
      </c>
      <c r="S354" s="15" t="s">
        <v>184</v>
      </c>
      <c r="T354" s="15" t="s">
        <v>67</v>
      </c>
      <c r="U354" s="17">
        <v>43831</v>
      </c>
      <c r="V354" s="17">
        <v>44196</v>
      </c>
      <c r="W354" s="18">
        <v>100</v>
      </c>
      <c r="X354" s="15">
        <v>2019</v>
      </c>
      <c r="Y354" s="16" t="s">
        <v>2217</v>
      </c>
      <c r="Z354" s="23">
        <v>100</v>
      </c>
      <c r="AA354" s="23">
        <v>100</v>
      </c>
      <c r="AB354" s="23">
        <f>16/16*100</f>
        <v>100</v>
      </c>
      <c r="AC354" s="44">
        <v>0</v>
      </c>
      <c r="AD354" s="42" t="s">
        <v>164</v>
      </c>
      <c r="AE354" s="44">
        <v>100</v>
      </c>
      <c r="AF354" s="42" t="s">
        <v>2246</v>
      </c>
      <c r="AG354" s="18">
        <v>100</v>
      </c>
      <c r="AH354" s="18" t="s">
        <v>69</v>
      </c>
      <c r="AI354" s="18" t="s">
        <v>69</v>
      </c>
      <c r="AJ354" s="16" t="s">
        <v>71</v>
      </c>
      <c r="AK354" s="18" t="s">
        <v>69</v>
      </c>
      <c r="AL354" s="18" t="s">
        <v>69</v>
      </c>
      <c r="AM354" s="18">
        <v>100</v>
      </c>
      <c r="AN354" s="18" t="s">
        <v>69</v>
      </c>
      <c r="AO354" s="18" t="s">
        <v>69</v>
      </c>
      <c r="AP354" s="16" t="s">
        <v>71</v>
      </c>
      <c r="AQ354" s="18" t="s">
        <v>69</v>
      </c>
      <c r="AR354" s="18" t="s">
        <v>69</v>
      </c>
      <c r="AS354" s="18">
        <v>100</v>
      </c>
      <c r="AT354" s="15" t="s">
        <v>69</v>
      </c>
      <c r="AU354" s="15" t="s">
        <v>69</v>
      </c>
      <c r="AV354" s="16" t="s">
        <v>71</v>
      </c>
      <c r="AW354" s="15" t="s">
        <v>69</v>
      </c>
      <c r="AX354" s="15" t="s">
        <v>69</v>
      </c>
      <c r="AY354" s="18">
        <v>100</v>
      </c>
      <c r="AZ354" s="15" t="s">
        <v>69</v>
      </c>
      <c r="BA354" s="15" t="s">
        <v>69</v>
      </c>
      <c r="BB354" s="16" t="s">
        <v>71</v>
      </c>
      <c r="BC354" s="15" t="s">
        <v>69</v>
      </c>
      <c r="BD354" s="15" t="s">
        <v>69</v>
      </c>
    </row>
    <row r="355" spans="1:56" s="20" customFormat="1" ht="16.5" customHeight="1">
      <c r="A355" s="15">
        <v>1</v>
      </c>
      <c r="B355" s="16" t="s">
        <v>260</v>
      </c>
      <c r="C355" s="16" t="s">
        <v>535</v>
      </c>
      <c r="D355" s="15">
        <v>450</v>
      </c>
      <c r="E355" s="16" t="s">
        <v>2210</v>
      </c>
      <c r="F355" s="16" t="s">
        <v>107</v>
      </c>
      <c r="G355" s="16" t="s">
        <v>99</v>
      </c>
      <c r="H355" s="16" t="s">
        <v>2247</v>
      </c>
      <c r="I355" s="16" t="s">
        <v>2011</v>
      </c>
      <c r="J355" s="16" t="s">
        <v>2248</v>
      </c>
      <c r="K355" s="16" t="s">
        <v>2013</v>
      </c>
      <c r="L355" s="15" t="s">
        <v>161</v>
      </c>
      <c r="M355" s="15" t="s">
        <v>60</v>
      </c>
      <c r="N355" s="15" t="s">
        <v>61</v>
      </c>
      <c r="O355" s="15" t="s">
        <v>104</v>
      </c>
      <c r="P355" s="16" t="s">
        <v>2249</v>
      </c>
      <c r="Q355" s="16" t="s">
        <v>2250</v>
      </c>
      <c r="R355" s="15" t="s">
        <v>65</v>
      </c>
      <c r="S355" s="15" t="s">
        <v>184</v>
      </c>
      <c r="T355" s="15" t="s">
        <v>67</v>
      </c>
      <c r="U355" s="17">
        <v>43831</v>
      </c>
      <c r="V355" s="17">
        <v>44196</v>
      </c>
      <c r="W355" s="18">
        <v>100</v>
      </c>
      <c r="X355" s="15">
        <v>2019</v>
      </c>
      <c r="Y355" s="16" t="s">
        <v>2217</v>
      </c>
      <c r="Z355" s="23">
        <v>100</v>
      </c>
      <c r="AA355" s="23">
        <v>100</v>
      </c>
      <c r="AB355" s="23">
        <f>55/55*100</f>
        <v>100</v>
      </c>
      <c r="AC355" s="44">
        <v>0</v>
      </c>
      <c r="AD355" s="42" t="s">
        <v>164</v>
      </c>
      <c r="AE355" s="44">
        <v>100</v>
      </c>
      <c r="AF355" s="42" t="s">
        <v>2251</v>
      </c>
      <c r="AG355" s="18">
        <v>100</v>
      </c>
      <c r="AH355" s="18" t="s">
        <v>69</v>
      </c>
      <c r="AI355" s="18" t="s">
        <v>69</v>
      </c>
      <c r="AJ355" s="16" t="s">
        <v>71</v>
      </c>
      <c r="AK355" s="18" t="s">
        <v>69</v>
      </c>
      <c r="AL355" s="18" t="s">
        <v>69</v>
      </c>
      <c r="AM355" s="18">
        <v>100</v>
      </c>
      <c r="AN355" s="18" t="s">
        <v>69</v>
      </c>
      <c r="AO355" s="18" t="s">
        <v>69</v>
      </c>
      <c r="AP355" s="16" t="s">
        <v>71</v>
      </c>
      <c r="AQ355" s="18" t="s">
        <v>69</v>
      </c>
      <c r="AR355" s="18" t="s">
        <v>69</v>
      </c>
      <c r="AS355" s="18">
        <v>100</v>
      </c>
      <c r="AT355" s="15" t="s">
        <v>69</v>
      </c>
      <c r="AU355" s="15" t="s">
        <v>69</v>
      </c>
      <c r="AV355" s="16" t="s">
        <v>71</v>
      </c>
      <c r="AW355" s="15" t="s">
        <v>69</v>
      </c>
      <c r="AX355" s="15" t="s">
        <v>69</v>
      </c>
      <c r="AY355" s="18">
        <v>100</v>
      </c>
      <c r="AZ355" s="15" t="s">
        <v>69</v>
      </c>
      <c r="BA355" s="15" t="s">
        <v>69</v>
      </c>
      <c r="BB355" s="16" t="s">
        <v>71</v>
      </c>
      <c r="BC355" s="15" t="s">
        <v>69</v>
      </c>
      <c r="BD355" s="15" t="s">
        <v>69</v>
      </c>
    </row>
    <row r="356" spans="1:56" s="20" customFormat="1" ht="16.5" customHeight="1">
      <c r="A356" s="15">
        <v>1</v>
      </c>
      <c r="B356" s="16" t="s">
        <v>260</v>
      </c>
      <c r="C356" s="16" t="s">
        <v>535</v>
      </c>
      <c r="D356" s="15">
        <v>450</v>
      </c>
      <c r="E356" s="16" t="s">
        <v>2210</v>
      </c>
      <c r="F356" s="16" t="s">
        <v>114</v>
      </c>
      <c r="G356" s="16" t="s">
        <v>99</v>
      </c>
      <c r="H356" s="16" t="s">
        <v>2252</v>
      </c>
      <c r="I356" s="16" t="s">
        <v>2253</v>
      </c>
      <c r="J356" s="16" t="s">
        <v>2254</v>
      </c>
      <c r="K356" s="16" t="s">
        <v>2255</v>
      </c>
      <c r="L356" s="15" t="s">
        <v>88</v>
      </c>
      <c r="M356" s="15" t="s">
        <v>60</v>
      </c>
      <c r="N356" s="15" t="s">
        <v>61</v>
      </c>
      <c r="O356" s="15" t="s">
        <v>104</v>
      </c>
      <c r="P356" s="16" t="s">
        <v>2256</v>
      </c>
      <c r="Q356" s="16" t="s">
        <v>2257</v>
      </c>
      <c r="R356" s="15" t="s">
        <v>65</v>
      </c>
      <c r="S356" s="15" t="s">
        <v>184</v>
      </c>
      <c r="T356" s="15" t="s">
        <v>67</v>
      </c>
      <c r="U356" s="17">
        <v>43831</v>
      </c>
      <c r="V356" s="17">
        <v>44196</v>
      </c>
      <c r="W356" s="18">
        <v>100</v>
      </c>
      <c r="X356" s="15">
        <v>2018</v>
      </c>
      <c r="Y356" s="16" t="s">
        <v>2217</v>
      </c>
      <c r="Z356" s="21">
        <v>100</v>
      </c>
      <c r="AA356" s="21" t="s">
        <v>69</v>
      </c>
      <c r="AB356" s="21" t="s">
        <v>69</v>
      </c>
      <c r="AC356" s="42" t="s">
        <v>70</v>
      </c>
      <c r="AD356" s="42" t="s">
        <v>70</v>
      </c>
      <c r="AE356" s="42" t="s">
        <v>70</v>
      </c>
      <c r="AF356" s="43" t="s">
        <v>69</v>
      </c>
      <c r="AG356" s="18">
        <v>100</v>
      </c>
      <c r="AH356" s="18" t="s">
        <v>69</v>
      </c>
      <c r="AI356" s="18" t="s">
        <v>69</v>
      </c>
      <c r="AJ356" s="16" t="s">
        <v>71</v>
      </c>
      <c r="AK356" s="18" t="s">
        <v>69</v>
      </c>
      <c r="AL356" s="18" t="s">
        <v>69</v>
      </c>
      <c r="AM356" s="15" t="s">
        <v>69</v>
      </c>
      <c r="AN356" s="15" t="s">
        <v>69</v>
      </c>
      <c r="AO356" s="16" t="s">
        <v>70</v>
      </c>
      <c r="AP356" s="16" t="s">
        <v>70</v>
      </c>
      <c r="AQ356" s="16" t="s">
        <v>70</v>
      </c>
      <c r="AR356" s="15" t="s">
        <v>69</v>
      </c>
      <c r="AS356" s="18">
        <v>100</v>
      </c>
      <c r="AT356" s="15" t="s">
        <v>69</v>
      </c>
      <c r="AU356" s="15" t="s">
        <v>69</v>
      </c>
      <c r="AV356" s="16" t="s">
        <v>71</v>
      </c>
      <c r="AW356" s="15" t="s">
        <v>69</v>
      </c>
      <c r="AX356" s="15" t="s">
        <v>69</v>
      </c>
      <c r="AY356" s="18">
        <v>100</v>
      </c>
      <c r="AZ356" s="15" t="s">
        <v>69</v>
      </c>
      <c r="BA356" s="15" t="s">
        <v>69</v>
      </c>
      <c r="BB356" s="16" t="s">
        <v>71</v>
      </c>
      <c r="BC356" s="15" t="s">
        <v>69</v>
      </c>
      <c r="BD356" s="15" t="s">
        <v>69</v>
      </c>
    </row>
    <row r="357" spans="1:56" s="20" customFormat="1" ht="16.5" customHeight="1">
      <c r="A357" s="15">
        <v>1</v>
      </c>
      <c r="B357" s="16" t="s">
        <v>260</v>
      </c>
      <c r="C357" s="16" t="s">
        <v>535</v>
      </c>
      <c r="D357" s="15">
        <v>450</v>
      </c>
      <c r="E357" s="16" t="s">
        <v>2210</v>
      </c>
      <c r="F357" s="16" t="s">
        <v>121</v>
      </c>
      <c r="G357" s="16" t="s">
        <v>99</v>
      </c>
      <c r="H357" s="16" t="s">
        <v>2258</v>
      </c>
      <c r="I357" s="16" t="s">
        <v>2259</v>
      </c>
      <c r="J357" s="16" t="s">
        <v>2260</v>
      </c>
      <c r="K357" s="16" t="s">
        <v>2261</v>
      </c>
      <c r="L357" s="15" t="s">
        <v>59</v>
      </c>
      <c r="M357" s="15" t="s">
        <v>60</v>
      </c>
      <c r="N357" s="15" t="s">
        <v>61</v>
      </c>
      <c r="O357" s="15" t="s">
        <v>104</v>
      </c>
      <c r="P357" s="16" t="s">
        <v>2262</v>
      </c>
      <c r="Q357" s="16" t="s">
        <v>2263</v>
      </c>
      <c r="R357" s="15" t="s">
        <v>65</v>
      </c>
      <c r="S357" s="15" t="s">
        <v>176</v>
      </c>
      <c r="T357" s="15" t="s">
        <v>221</v>
      </c>
      <c r="U357" s="17">
        <v>43831</v>
      </c>
      <c r="V357" s="17">
        <v>44196</v>
      </c>
      <c r="W357" s="18">
        <v>100</v>
      </c>
      <c r="X357" s="15">
        <v>2019</v>
      </c>
      <c r="Y357" s="16" t="s">
        <v>2222</v>
      </c>
      <c r="Z357" s="21">
        <v>100</v>
      </c>
      <c r="AA357" s="21" t="s">
        <v>69</v>
      </c>
      <c r="AB357" s="21" t="s">
        <v>69</v>
      </c>
      <c r="AC357" s="42" t="s">
        <v>70</v>
      </c>
      <c r="AD357" s="42" t="s">
        <v>70</v>
      </c>
      <c r="AE357" s="42" t="s">
        <v>70</v>
      </c>
      <c r="AF357" s="43" t="s">
        <v>69</v>
      </c>
      <c r="AG357" s="15" t="s">
        <v>69</v>
      </c>
      <c r="AH357" s="15" t="s">
        <v>69</v>
      </c>
      <c r="AI357" s="16" t="s">
        <v>70</v>
      </c>
      <c r="AJ357" s="16" t="s">
        <v>70</v>
      </c>
      <c r="AK357" s="16" t="s">
        <v>70</v>
      </c>
      <c r="AL357" s="15" t="s">
        <v>69</v>
      </c>
      <c r="AM357" s="15" t="s">
        <v>69</v>
      </c>
      <c r="AN357" s="15" t="s">
        <v>69</v>
      </c>
      <c r="AO357" s="16" t="s">
        <v>70</v>
      </c>
      <c r="AP357" s="16" t="s">
        <v>70</v>
      </c>
      <c r="AQ357" s="16" t="s">
        <v>70</v>
      </c>
      <c r="AR357" s="15" t="s">
        <v>69</v>
      </c>
      <c r="AS357" s="15" t="s">
        <v>69</v>
      </c>
      <c r="AT357" s="15" t="s">
        <v>69</v>
      </c>
      <c r="AU357" s="16" t="s">
        <v>70</v>
      </c>
      <c r="AV357" s="16" t="s">
        <v>70</v>
      </c>
      <c r="AW357" s="16" t="s">
        <v>70</v>
      </c>
      <c r="AX357" s="15" t="s">
        <v>69</v>
      </c>
      <c r="AY357" s="18">
        <v>100</v>
      </c>
      <c r="AZ357" s="15" t="s">
        <v>69</v>
      </c>
      <c r="BA357" s="15" t="s">
        <v>69</v>
      </c>
      <c r="BB357" s="16" t="s">
        <v>71</v>
      </c>
      <c r="BC357" s="15" t="s">
        <v>69</v>
      </c>
      <c r="BD357" s="15" t="s">
        <v>69</v>
      </c>
    </row>
    <row r="358" spans="1:56" ht="15">
      <c r="A358" s="35">
        <v>1</v>
      </c>
      <c r="B358" s="36" t="s">
        <v>260</v>
      </c>
      <c r="C358" s="36" t="s">
        <v>2103</v>
      </c>
      <c r="D358" s="40">
        <v>720</v>
      </c>
      <c r="E358" s="36" t="s">
        <v>2266</v>
      </c>
      <c r="F358" s="36" t="s">
        <v>53</v>
      </c>
      <c r="G358" s="36" t="s">
        <v>54</v>
      </c>
      <c r="H358" s="36" t="s">
        <v>2288</v>
      </c>
      <c r="I358" s="36" t="s">
        <v>2267</v>
      </c>
      <c r="J358" s="36" t="s">
        <v>2289</v>
      </c>
      <c r="K358" s="36" t="s">
        <v>2290</v>
      </c>
      <c r="L358" s="35" t="s">
        <v>59</v>
      </c>
      <c r="M358" s="35" t="s">
        <v>60</v>
      </c>
      <c r="N358" s="35" t="s">
        <v>61</v>
      </c>
      <c r="O358" s="35" t="s">
        <v>62</v>
      </c>
      <c r="P358" s="36" t="s">
        <v>2291</v>
      </c>
      <c r="Q358" s="36" t="s">
        <v>2269</v>
      </c>
      <c r="R358" s="35" t="s">
        <v>65</v>
      </c>
      <c r="S358" s="35" t="s">
        <v>184</v>
      </c>
      <c r="T358" s="35" t="s">
        <v>67</v>
      </c>
      <c r="U358" s="37">
        <v>43831</v>
      </c>
      <c r="V358" s="37">
        <v>44196</v>
      </c>
      <c r="W358" s="38">
        <v>97</v>
      </c>
      <c r="X358" s="35">
        <v>2019</v>
      </c>
      <c r="Y358" s="36" t="s">
        <v>2292</v>
      </c>
      <c r="Z358" s="39">
        <v>98</v>
      </c>
      <c r="AA358" s="21" t="s">
        <v>69</v>
      </c>
      <c r="AB358" s="21" t="s">
        <v>69</v>
      </c>
      <c r="AC358" s="42" t="s">
        <v>70</v>
      </c>
      <c r="AD358" s="42" t="s">
        <v>70</v>
      </c>
      <c r="AE358" s="42" t="s">
        <v>70</v>
      </c>
      <c r="AF358" s="43" t="s">
        <v>69</v>
      </c>
      <c r="AG358" s="15" t="s">
        <v>69</v>
      </c>
      <c r="AH358" s="15" t="s">
        <v>69</v>
      </c>
      <c r="AI358" s="16" t="s">
        <v>70</v>
      </c>
      <c r="AJ358" s="16" t="s">
        <v>70</v>
      </c>
      <c r="AK358" s="16" t="s">
        <v>70</v>
      </c>
      <c r="AL358" s="15" t="s">
        <v>69</v>
      </c>
      <c r="AM358" s="15" t="s">
        <v>69</v>
      </c>
      <c r="AN358" s="15" t="s">
        <v>69</v>
      </c>
      <c r="AO358" s="16" t="s">
        <v>70</v>
      </c>
      <c r="AP358" s="16" t="s">
        <v>70</v>
      </c>
      <c r="AQ358" s="16" t="s">
        <v>70</v>
      </c>
      <c r="AR358" s="15" t="s">
        <v>69</v>
      </c>
      <c r="AS358" s="15" t="s">
        <v>69</v>
      </c>
      <c r="AT358" s="15" t="s">
        <v>69</v>
      </c>
      <c r="AU358" s="16" t="s">
        <v>70</v>
      </c>
      <c r="AV358" s="16" t="s">
        <v>70</v>
      </c>
      <c r="AW358" s="16" t="s">
        <v>70</v>
      </c>
      <c r="AX358" s="15" t="s">
        <v>69</v>
      </c>
      <c r="AY358" s="39">
        <v>98</v>
      </c>
      <c r="AZ358" s="35" t="s">
        <v>69</v>
      </c>
      <c r="BA358" s="35" t="s">
        <v>69</v>
      </c>
      <c r="BB358" s="36" t="s">
        <v>71</v>
      </c>
      <c r="BC358" s="35" t="s">
        <v>69</v>
      </c>
      <c r="BD358" s="35" t="s">
        <v>69</v>
      </c>
    </row>
    <row r="359" spans="1:56" ht="15">
      <c r="A359" s="35">
        <v>1</v>
      </c>
      <c r="B359" s="36" t="s">
        <v>260</v>
      </c>
      <c r="C359" s="36" t="s">
        <v>2103</v>
      </c>
      <c r="D359" s="40">
        <v>720</v>
      </c>
      <c r="E359" s="36" t="s">
        <v>2266</v>
      </c>
      <c r="F359" s="36" t="s">
        <v>72</v>
      </c>
      <c r="G359" s="36" t="s">
        <v>73</v>
      </c>
      <c r="H359" s="36" t="s">
        <v>2270</v>
      </c>
      <c r="I359" s="36" t="s">
        <v>2293</v>
      </c>
      <c r="J359" s="36" t="s">
        <v>2275</v>
      </c>
      <c r="K359" s="36" t="s">
        <v>2294</v>
      </c>
      <c r="L359" s="35" t="s">
        <v>59</v>
      </c>
      <c r="M359" s="35" t="s">
        <v>60</v>
      </c>
      <c r="N359" s="35" t="s">
        <v>61</v>
      </c>
      <c r="O359" s="35" t="s">
        <v>62</v>
      </c>
      <c r="P359" s="36" t="s">
        <v>2268</v>
      </c>
      <c r="Q359" s="36" t="s">
        <v>2295</v>
      </c>
      <c r="R359" s="35" t="s">
        <v>65</v>
      </c>
      <c r="S359" s="35" t="s">
        <v>66</v>
      </c>
      <c r="T359" s="35" t="s">
        <v>221</v>
      </c>
      <c r="U359" s="37">
        <v>43831</v>
      </c>
      <c r="V359" s="37">
        <v>44196</v>
      </c>
      <c r="W359" s="38" t="s">
        <v>2296</v>
      </c>
      <c r="X359" s="35">
        <v>2020</v>
      </c>
      <c r="Y359" s="36" t="s">
        <v>2297</v>
      </c>
      <c r="Z359" s="39">
        <v>2</v>
      </c>
      <c r="AA359" s="21" t="s">
        <v>69</v>
      </c>
      <c r="AB359" s="21" t="s">
        <v>69</v>
      </c>
      <c r="AC359" s="42" t="s">
        <v>70</v>
      </c>
      <c r="AD359" s="42" t="s">
        <v>70</v>
      </c>
      <c r="AE359" s="42" t="s">
        <v>70</v>
      </c>
      <c r="AF359" s="43" t="s">
        <v>69</v>
      </c>
      <c r="AG359" s="15" t="s">
        <v>69</v>
      </c>
      <c r="AH359" s="15" t="s">
        <v>69</v>
      </c>
      <c r="AI359" s="16" t="s">
        <v>70</v>
      </c>
      <c r="AJ359" s="16" t="s">
        <v>70</v>
      </c>
      <c r="AK359" s="16" t="s">
        <v>70</v>
      </c>
      <c r="AL359" s="15" t="s">
        <v>69</v>
      </c>
      <c r="AM359" s="15" t="s">
        <v>69</v>
      </c>
      <c r="AN359" s="15" t="s">
        <v>69</v>
      </c>
      <c r="AO359" s="16" t="s">
        <v>70</v>
      </c>
      <c r="AP359" s="16" t="s">
        <v>70</v>
      </c>
      <c r="AQ359" s="16" t="s">
        <v>70</v>
      </c>
      <c r="AR359" s="15" t="s">
        <v>69</v>
      </c>
      <c r="AS359" s="15" t="s">
        <v>69</v>
      </c>
      <c r="AT359" s="15" t="s">
        <v>69</v>
      </c>
      <c r="AU359" s="16" t="s">
        <v>70</v>
      </c>
      <c r="AV359" s="16" t="s">
        <v>70</v>
      </c>
      <c r="AW359" s="16" t="s">
        <v>70</v>
      </c>
      <c r="AX359" s="15" t="s">
        <v>69</v>
      </c>
      <c r="AY359" s="39">
        <v>2</v>
      </c>
      <c r="AZ359" s="35" t="s">
        <v>69</v>
      </c>
      <c r="BA359" s="35" t="s">
        <v>69</v>
      </c>
      <c r="BB359" s="36" t="s">
        <v>71</v>
      </c>
      <c r="BC359" s="35" t="s">
        <v>69</v>
      </c>
      <c r="BD359" s="35" t="s">
        <v>69</v>
      </c>
    </row>
    <row r="360" spans="1:56" ht="15">
      <c r="A360" s="35">
        <v>1</v>
      </c>
      <c r="B360" s="36" t="s">
        <v>260</v>
      </c>
      <c r="C360" s="36" t="s">
        <v>2103</v>
      </c>
      <c r="D360" s="40">
        <v>720</v>
      </c>
      <c r="E360" s="36" t="s">
        <v>2266</v>
      </c>
      <c r="F360" s="36" t="s">
        <v>82</v>
      </c>
      <c r="G360" s="36" t="s">
        <v>83</v>
      </c>
      <c r="H360" s="36" t="s">
        <v>2274</v>
      </c>
      <c r="I360" s="36" t="s">
        <v>2271</v>
      </c>
      <c r="J360" s="36" t="s">
        <v>2272</v>
      </c>
      <c r="K360" s="36" t="s">
        <v>2298</v>
      </c>
      <c r="L360" s="35" t="s">
        <v>59</v>
      </c>
      <c r="M360" s="35" t="s">
        <v>60</v>
      </c>
      <c r="N360" s="35" t="s">
        <v>61</v>
      </c>
      <c r="O360" s="35" t="s">
        <v>104</v>
      </c>
      <c r="P360" s="36" t="s">
        <v>2268</v>
      </c>
      <c r="Q360" s="36" t="s">
        <v>2299</v>
      </c>
      <c r="R360" s="35" t="s">
        <v>811</v>
      </c>
      <c r="S360" s="35" t="s">
        <v>176</v>
      </c>
      <c r="T360" s="35" t="s">
        <v>221</v>
      </c>
      <c r="U360" s="37">
        <v>43831</v>
      </c>
      <c r="V360" s="37">
        <v>44196</v>
      </c>
      <c r="W360" s="38" t="s">
        <v>80</v>
      </c>
      <c r="X360" s="35">
        <v>2020</v>
      </c>
      <c r="Y360" s="36" t="s">
        <v>2297</v>
      </c>
      <c r="Z360" s="39">
        <v>2</v>
      </c>
      <c r="AA360" s="21" t="s">
        <v>69</v>
      </c>
      <c r="AB360" s="21" t="s">
        <v>69</v>
      </c>
      <c r="AC360" s="42" t="s">
        <v>70</v>
      </c>
      <c r="AD360" s="42" t="s">
        <v>70</v>
      </c>
      <c r="AE360" s="42" t="s">
        <v>70</v>
      </c>
      <c r="AF360" s="43" t="s">
        <v>69</v>
      </c>
      <c r="AG360" s="15" t="s">
        <v>69</v>
      </c>
      <c r="AH360" s="15" t="s">
        <v>69</v>
      </c>
      <c r="AI360" s="16" t="s">
        <v>70</v>
      </c>
      <c r="AJ360" s="16" t="s">
        <v>70</v>
      </c>
      <c r="AK360" s="16" t="s">
        <v>70</v>
      </c>
      <c r="AL360" s="15" t="s">
        <v>69</v>
      </c>
      <c r="AM360" s="15" t="s">
        <v>69</v>
      </c>
      <c r="AN360" s="15" t="s">
        <v>69</v>
      </c>
      <c r="AO360" s="16" t="s">
        <v>70</v>
      </c>
      <c r="AP360" s="16" t="s">
        <v>70</v>
      </c>
      <c r="AQ360" s="16" t="s">
        <v>70</v>
      </c>
      <c r="AR360" s="15" t="s">
        <v>69</v>
      </c>
      <c r="AS360" s="15" t="s">
        <v>69</v>
      </c>
      <c r="AT360" s="15" t="s">
        <v>69</v>
      </c>
      <c r="AU360" s="16" t="s">
        <v>70</v>
      </c>
      <c r="AV360" s="16" t="s">
        <v>70</v>
      </c>
      <c r="AW360" s="16" t="s">
        <v>70</v>
      </c>
      <c r="AX360" s="15" t="s">
        <v>69</v>
      </c>
      <c r="AY360" s="39">
        <v>2</v>
      </c>
      <c r="AZ360" s="35" t="s">
        <v>69</v>
      </c>
      <c r="BA360" s="35" t="s">
        <v>69</v>
      </c>
      <c r="BB360" s="36" t="s">
        <v>71</v>
      </c>
      <c r="BC360" s="35" t="s">
        <v>69</v>
      </c>
      <c r="BD360" s="35" t="s">
        <v>69</v>
      </c>
    </row>
    <row r="361" spans="1:56" ht="15">
      <c r="A361" s="35">
        <v>1</v>
      </c>
      <c r="B361" s="36" t="s">
        <v>260</v>
      </c>
      <c r="C361" s="36" t="s">
        <v>2103</v>
      </c>
      <c r="D361" s="40">
        <v>720</v>
      </c>
      <c r="E361" s="36" t="s">
        <v>2266</v>
      </c>
      <c r="F361" s="36" t="s">
        <v>98</v>
      </c>
      <c r="G361" s="36" t="s">
        <v>99</v>
      </c>
      <c r="H361" s="36" t="s">
        <v>2276</v>
      </c>
      <c r="I361" s="36" t="s">
        <v>2300</v>
      </c>
      <c r="J361" s="36" t="s">
        <v>2301</v>
      </c>
      <c r="K361" s="36" t="s">
        <v>2302</v>
      </c>
      <c r="L361" s="35" t="s">
        <v>88</v>
      </c>
      <c r="M361" s="35" t="s">
        <v>60</v>
      </c>
      <c r="N361" s="35" t="s">
        <v>61</v>
      </c>
      <c r="O361" s="35" t="s">
        <v>104</v>
      </c>
      <c r="P361" s="36" t="s">
        <v>2268</v>
      </c>
      <c r="Q361" s="36" t="s">
        <v>2303</v>
      </c>
      <c r="R361" s="35" t="s">
        <v>65</v>
      </c>
      <c r="S361" s="35" t="s">
        <v>66</v>
      </c>
      <c r="T361" s="35" t="s">
        <v>67</v>
      </c>
      <c r="U361" s="37">
        <v>43831</v>
      </c>
      <c r="V361" s="37">
        <v>44196</v>
      </c>
      <c r="W361" s="38">
        <v>97</v>
      </c>
      <c r="X361" s="35">
        <v>2019</v>
      </c>
      <c r="Y361" s="36" t="s">
        <v>2292</v>
      </c>
      <c r="Z361" s="39">
        <v>98</v>
      </c>
      <c r="AA361" s="39">
        <v>0</v>
      </c>
      <c r="AB361" s="39" t="s">
        <v>69</v>
      </c>
      <c r="AC361" s="45" t="s">
        <v>70</v>
      </c>
      <c r="AD361" s="45" t="s">
        <v>70</v>
      </c>
      <c r="AE361" s="45" t="s">
        <v>70</v>
      </c>
      <c r="AF361" s="40" t="s">
        <v>69</v>
      </c>
      <c r="AG361" s="38">
        <v>99</v>
      </c>
      <c r="AH361" s="35" t="s">
        <v>69</v>
      </c>
      <c r="AI361" s="38" t="s">
        <v>69</v>
      </c>
      <c r="AJ361" s="36" t="s">
        <v>71</v>
      </c>
      <c r="AK361" s="38" t="s">
        <v>69</v>
      </c>
      <c r="AL361" s="38" t="s">
        <v>69</v>
      </c>
      <c r="AM361" s="39">
        <v>0</v>
      </c>
      <c r="AN361" s="39" t="s">
        <v>69</v>
      </c>
      <c r="AO361" s="36" t="s">
        <v>70</v>
      </c>
      <c r="AP361" s="36" t="s">
        <v>70</v>
      </c>
      <c r="AQ361" s="36" t="s">
        <v>70</v>
      </c>
      <c r="AR361" s="35" t="s">
        <v>69</v>
      </c>
      <c r="AS361" s="38">
        <v>99</v>
      </c>
      <c r="AT361" s="35" t="s">
        <v>69</v>
      </c>
      <c r="AU361" s="38" t="s">
        <v>69</v>
      </c>
      <c r="AV361" s="36" t="s">
        <v>71</v>
      </c>
      <c r="AW361" s="38" t="s">
        <v>69</v>
      </c>
      <c r="AX361" s="38" t="s">
        <v>69</v>
      </c>
      <c r="AY361" s="39">
        <v>98</v>
      </c>
      <c r="AZ361" s="35" t="s">
        <v>69</v>
      </c>
      <c r="BA361" s="35" t="s">
        <v>69</v>
      </c>
      <c r="BB361" s="36" t="s">
        <v>71</v>
      </c>
      <c r="BC361" s="35" t="s">
        <v>69</v>
      </c>
      <c r="BD361" s="35" t="s">
        <v>69</v>
      </c>
    </row>
    <row r="362" spans="1:56" ht="15">
      <c r="A362" s="35">
        <v>1</v>
      </c>
      <c r="B362" s="36" t="s">
        <v>260</v>
      </c>
      <c r="C362" s="36" t="s">
        <v>2103</v>
      </c>
      <c r="D362" s="40">
        <v>720</v>
      </c>
      <c r="E362" s="36" t="s">
        <v>2266</v>
      </c>
      <c r="F362" s="36" t="s">
        <v>107</v>
      </c>
      <c r="G362" s="36" t="s">
        <v>99</v>
      </c>
      <c r="H362" s="36" t="s">
        <v>2277</v>
      </c>
      <c r="I362" s="36" t="s">
        <v>2278</v>
      </c>
      <c r="J362" s="36" t="s">
        <v>2279</v>
      </c>
      <c r="K362" s="36" t="s">
        <v>2280</v>
      </c>
      <c r="L362" s="35" t="s">
        <v>88</v>
      </c>
      <c r="M362" s="35" t="s">
        <v>60</v>
      </c>
      <c r="N362" s="35" t="s">
        <v>61</v>
      </c>
      <c r="O362" s="35" t="s">
        <v>104</v>
      </c>
      <c r="P362" s="36" t="s">
        <v>2281</v>
      </c>
      <c r="Q362" s="36" t="s">
        <v>2304</v>
      </c>
      <c r="R362" s="35" t="s">
        <v>65</v>
      </c>
      <c r="S362" s="35" t="s">
        <v>66</v>
      </c>
      <c r="T362" s="35" t="s">
        <v>67</v>
      </c>
      <c r="U362" s="37">
        <v>43831</v>
      </c>
      <c r="V362" s="37">
        <v>44196</v>
      </c>
      <c r="W362" s="38">
        <v>100</v>
      </c>
      <c r="X362" s="35">
        <v>2017</v>
      </c>
      <c r="Y362" s="36" t="s">
        <v>2273</v>
      </c>
      <c r="Z362" s="39">
        <v>100</v>
      </c>
      <c r="AA362" s="39">
        <v>0</v>
      </c>
      <c r="AB362" s="39" t="s">
        <v>69</v>
      </c>
      <c r="AC362" s="45" t="s">
        <v>70</v>
      </c>
      <c r="AD362" s="45" t="s">
        <v>70</v>
      </c>
      <c r="AE362" s="45" t="s">
        <v>70</v>
      </c>
      <c r="AF362" s="40" t="s">
        <v>69</v>
      </c>
      <c r="AG362" s="38">
        <v>100</v>
      </c>
      <c r="AH362" s="35" t="s">
        <v>69</v>
      </c>
      <c r="AI362" s="38" t="s">
        <v>69</v>
      </c>
      <c r="AJ362" s="36" t="s">
        <v>71</v>
      </c>
      <c r="AK362" s="38" t="s">
        <v>69</v>
      </c>
      <c r="AL362" s="38" t="s">
        <v>69</v>
      </c>
      <c r="AM362" s="39">
        <v>0</v>
      </c>
      <c r="AN362" s="39" t="s">
        <v>69</v>
      </c>
      <c r="AO362" s="36" t="s">
        <v>70</v>
      </c>
      <c r="AP362" s="36" t="s">
        <v>70</v>
      </c>
      <c r="AQ362" s="36" t="s">
        <v>70</v>
      </c>
      <c r="AR362" s="35" t="s">
        <v>69</v>
      </c>
      <c r="AS362" s="38">
        <v>100</v>
      </c>
      <c r="AT362" s="35" t="s">
        <v>69</v>
      </c>
      <c r="AU362" s="38" t="s">
        <v>69</v>
      </c>
      <c r="AV362" s="36" t="s">
        <v>71</v>
      </c>
      <c r="AW362" s="38" t="s">
        <v>69</v>
      </c>
      <c r="AX362" s="38" t="s">
        <v>69</v>
      </c>
      <c r="AY362" s="39">
        <v>100</v>
      </c>
      <c r="AZ362" s="35" t="s">
        <v>69</v>
      </c>
      <c r="BA362" s="35" t="s">
        <v>69</v>
      </c>
      <c r="BB362" s="36" t="s">
        <v>71</v>
      </c>
      <c r="BC362" s="35" t="s">
        <v>69</v>
      </c>
      <c r="BD362" s="35" t="s">
        <v>69</v>
      </c>
    </row>
    <row r="363" spans="1:56" ht="15">
      <c r="A363" s="35">
        <v>1</v>
      </c>
      <c r="B363" s="36" t="s">
        <v>260</v>
      </c>
      <c r="C363" s="36" t="s">
        <v>2103</v>
      </c>
      <c r="D363" s="40">
        <v>720</v>
      </c>
      <c r="E363" s="36" t="s">
        <v>2266</v>
      </c>
      <c r="F363" s="36" t="s">
        <v>114</v>
      </c>
      <c r="G363" s="36" t="s">
        <v>99</v>
      </c>
      <c r="H363" s="36" t="s">
        <v>2305</v>
      </c>
      <c r="I363" s="36" t="s">
        <v>2306</v>
      </c>
      <c r="J363" s="36" t="s">
        <v>2307</v>
      </c>
      <c r="K363" s="36" t="s">
        <v>2308</v>
      </c>
      <c r="L363" s="35" t="s">
        <v>59</v>
      </c>
      <c r="M363" s="35" t="s">
        <v>60</v>
      </c>
      <c r="N363" s="35" t="s">
        <v>61</v>
      </c>
      <c r="O363" s="35" t="s">
        <v>104</v>
      </c>
      <c r="P363" s="36" t="s">
        <v>2309</v>
      </c>
      <c r="Q363" s="36" t="s">
        <v>2310</v>
      </c>
      <c r="R363" s="35" t="s">
        <v>65</v>
      </c>
      <c r="S363" s="35" t="s">
        <v>176</v>
      </c>
      <c r="T363" s="35" t="s">
        <v>67</v>
      </c>
      <c r="U363" s="37">
        <v>43831</v>
      </c>
      <c r="V363" s="37">
        <v>44196</v>
      </c>
      <c r="W363" s="38" t="s">
        <v>80</v>
      </c>
      <c r="X363" s="35">
        <v>2020</v>
      </c>
      <c r="Y363" s="36" t="s">
        <v>2311</v>
      </c>
      <c r="Z363" s="39">
        <v>80</v>
      </c>
      <c r="AA363" s="39">
        <v>0</v>
      </c>
      <c r="AB363" s="39" t="s">
        <v>69</v>
      </c>
      <c r="AC363" s="45" t="s">
        <v>70</v>
      </c>
      <c r="AD363" s="45" t="s">
        <v>70</v>
      </c>
      <c r="AE363" s="45" t="s">
        <v>70</v>
      </c>
      <c r="AF363" s="40" t="s">
        <v>69</v>
      </c>
      <c r="AG363" s="38" t="s">
        <v>70</v>
      </c>
      <c r="AH363" s="35" t="s">
        <v>69</v>
      </c>
      <c r="AI363" s="16" t="s">
        <v>70</v>
      </c>
      <c r="AJ363" s="16" t="s">
        <v>70</v>
      </c>
      <c r="AK363" s="16" t="s">
        <v>70</v>
      </c>
      <c r="AL363" s="38" t="s">
        <v>69</v>
      </c>
      <c r="AM363" s="39">
        <v>0</v>
      </c>
      <c r="AN363" s="39" t="s">
        <v>69</v>
      </c>
      <c r="AO363" s="36" t="s">
        <v>70</v>
      </c>
      <c r="AP363" s="36" t="s">
        <v>70</v>
      </c>
      <c r="AQ363" s="36" t="s">
        <v>70</v>
      </c>
      <c r="AR363" s="35" t="s">
        <v>69</v>
      </c>
      <c r="AS363" s="38" t="s">
        <v>70</v>
      </c>
      <c r="AT363" s="35" t="s">
        <v>69</v>
      </c>
      <c r="AU363" s="16" t="s">
        <v>70</v>
      </c>
      <c r="AV363" s="16" t="s">
        <v>70</v>
      </c>
      <c r="AW363" s="16" t="s">
        <v>70</v>
      </c>
      <c r="AX363" s="38" t="s">
        <v>69</v>
      </c>
      <c r="AY363" s="39">
        <v>80</v>
      </c>
      <c r="AZ363" s="35" t="s">
        <v>69</v>
      </c>
      <c r="BA363" s="35" t="s">
        <v>69</v>
      </c>
      <c r="BB363" s="36" t="s">
        <v>71</v>
      </c>
      <c r="BC363" s="35" t="s">
        <v>69</v>
      </c>
      <c r="BD363" s="35" t="s">
        <v>69</v>
      </c>
    </row>
    <row r="364" spans="1:56" ht="15">
      <c r="A364" s="35">
        <v>1</v>
      </c>
      <c r="B364" s="36" t="s">
        <v>260</v>
      </c>
      <c r="C364" s="36" t="s">
        <v>2103</v>
      </c>
      <c r="D364" s="40">
        <v>720</v>
      </c>
      <c r="E364" s="36" t="s">
        <v>2266</v>
      </c>
      <c r="F364" s="36" t="s">
        <v>121</v>
      </c>
      <c r="G364" s="36" t="s">
        <v>99</v>
      </c>
      <c r="H364" s="36" t="s">
        <v>2282</v>
      </c>
      <c r="I364" s="36" t="s">
        <v>2283</v>
      </c>
      <c r="J364" s="36" t="s">
        <v>2284</v>
      </c>
      <c r="K364" s="36" t="s">
        <v>2285</v>
      </c>
      <c r="L364" s="35" t="s">
        <v>88</v>
      </c>
      <c r="M364" s="35" t="s">
        <v>60</v>
      </c>
      <c r="N364" s="35" t="s">
        <v>61</v>
      </c>
      <c r="O364" s="35" t="s">
        <v>104</v>
      </c>
      <c r="P364" s="36" t="s">
        <v>2286</v>
      </c>
      <c r="Q364" s="36" t="s">
        <v>2287</v>
      </c>
      <c r="R364" s="35" t="s">
        <v>65</v>
      </c>
      <c r="S364" s="35" t="s">
        <v>66</v>
      </c>
      <c r="T364" s="35" t="s">
        <v>67</v>
      </c>
      <c r="U364" s="37">
        <v>43831</v>
      </c>
      <c r="V364" s="37">
        <v>44196</v>
      </c>
      <c r="W364" s="38">
        <v>100</v>
      </c>
      <c r="X364" s="35">
        <v>2017</v>
      </c>
      <c r="Y364" s="36" t="s">
        <v>2273</v>
      </c>
      <c r="Z364" s="39">
        <v>100</v>
      </c>
      <c r="AA364" s="39">
        <v>0</v>
      </c>
      <c r="AB364" s="39" t="s">
        <v>69</v>
      </c>
      <c r="AC364" s="45" t="s">
        <v>70</v>
      </c>
      <c r="AD364" s="45" t="s">
        <v>70</v>
      </c>
      <c r="AE364" s="45" t="s">
        <v>70</v>
      </c>
      <c r="AF364" s="40" t="s">
        <v>69</v>
      </c>
      <c r="AG364" s="38">
        <v>100</v>
      </c>
      <c r="AH364" s="35" t="s">
        <v>69</v>
      </c>
      <c r="AI364" s="38" t="s">
        <v>69</v>
      </c>
      <c r="AJ364" s="36" t="s">
        <v>71</v>
      </c>
      <c r="AK364" s="38" t="s">
        <v>69</v>
      </c>
      <c r="AL364" s="38" t="s">
        <v>69</v>
      </c>
      <c r="AM364" s="39">
        <v>0</v>
      </c>
      <c r="AN364" s="39" t="s">
        <v>69</v>
      </c>
      <c r="AO364" s="36" t="s">
        <v>70</v>
      </c>
      <c r="AP364" s="36" t="s">
        <v>70</v>
      </c>
      <c r="AQ364" s="36" t="s">
        <v>70</v>
      </c>
      <c r="AR364" s="35" t="s">
        <v>69</v>
      </c>
      <c r="AS364" s="38">
        <v>100</v>
      </c>
      <c r="AT364" s="35" t="s">
        <v>69</v>
      </c>
      <c r="AU364" s="38" t="s">
        <v>69</v>
      </c>
      <c r="AV364" s="36" t="s">
        <v>71</v>
      </c>
      <c r="AW364" s="38" t="s">
        <v>69</v>
      </c>
      <c r="AX364" s="38" t="s">
        <v>69</v>
      </c>
      <c r="AY364" s="39">
        <v>100</v>
      </c>
      <c r="AZ364" s="35" t="s">
        <v>69</v>
      </c>
      <c r="BA364" s="35" t="s">
        <v>69</v>
      </c>
      <c r="BB364" s="36" t="s">
        <v>71</v>
      </c>
      <c r="BC364" s="35" t="s">
        <v>69</v>
      </c>
      <c r="BD364" s="35" t="s">
        <v>69</v>
      </c>
    </row>
  </sheetData>
  <sheetProtection/>
  <autoFilter ref="A5:BD364"/>
  <mergeCells count="2">
    <mergeCell ref="A1:J1"/>
    <mergeCell ref="A2:J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Arturo Regalado Ruiz de Chávez</dc:creator>
  <cp:keywords/>
  <dc:description/>
  <cp:lastModifiedBy>Diana Karina Zamudio Flores</cp:lastModifiedBy>
  <dcterms:created xsi:type="dcterms:W3CDTF">2020-04-20T19:48:44Z</dcterms:created>
  <dcterms:modified xsi:type="dcterms:W3CDTF">2020-05-08T19:35:01Z</dcterms:modified>
  <cp:category/>
  <cp:version/>
  <cp:contentType/>
  <cp:contentStatus/>
</cp:coreProperties>
</file>