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200" activeTab="0"/>
  </bookViews>
  <sheets>
    <sheet name="Proyectos Especiales" sheetId="1" r:id="rId1"/>
  </sheets>
  <definedNames>
    <definedName name="_xlnm._FilterDatabase" localSheetId="0" hidden="1">'Proyectos Especiales'!$A$4:$BD$16</definedName>
  </definedNames>
  <calcPr fullCalcOnLoad="1"/>
</workbook>
</file>

<file path=xl/sharedStrings.xml><?xml version="1.0" encoding="utf-8"?>
<sst xmlns="http://schemas.openxmlformats.org/spreadsheetml/2006/main" count="403" uniqueCount="154">
  <si>
    <t>INSTITUTO NACIONAL DE TRANSPARENCIA, ACCESO A LA INFORMACIÓN Y PROTECCIÓN DE DATOS PERSONALES</t>
  </si>
  <si>
    <t>Clave Objetivo Estratégico</t>
  </si>
  <si>
    <t>Objetivo Estratégico</t>
  </si>
  <si>
    <t>Secretaría</t>
  </si>
  <si>
    <t>Clave de Unidad Administrativa</t>
  </si>
  <si>
    <t>Descripción Unidad Administrativa</t>
  </si>
  <si>
    <t>Clave nivel de la MIR</t>
  </si>
  <si>
    <t>Nivel de la MIR</t>
  </si>
  <si>
    <t>Resumen Narrativo / Objetivo</t>
  </si>
  <si>
    <t>Nombre de Indicador</t>
  </si>
  <si>
    <t>Definición de Indicador</t>
  </si>
  <si>
    <t>Método de Cálculo</t>
  </si>
  <si>
    <t>Frecuencia de Medición</t>
  </si>
  <si>
    <t>Unidad de Medida</t>
  </si>
  <si>
    <t>Dimensión</t>
  </si>
  <si>
    <t>Tipo de indicador</t>
  </si>
  <si>
    <t>Medios de Verificación</t>
  </si>
  <si>
    <t>Supuestos</t>
  </si>
  <si>
    <t>Tipo de valor de la meta</t>
  </si>
  <si>
    <t>Tipo de meta</t>
  </si>
  <si>
    <t>Comportamiento Esperado</t>
  </si>
  <si>
    <t>Fecha de Inicio</t>
  </si>
  <si>
    <t>Fecha de Término</t>
  </si>
  <si>
    <t>Valor línea base</t>
  </si>
  <si>
    <t>Año línea base</t>
  </si>
  <si>
    <t>Justificación de línea base</t>
  </si>
  <si>
    <t xml:space="preserve">Meta Programada Anual </t>
  </si>
  <si>
    <t>1T Programado</t>
  </si>
  <si>
    <t xml:space="preserve">1T Alcanzado </t>
  </si>
  <si>
    <t>1T Variación %</t>
  </si>
  <si>
    <t>Resultado</t>
  </si>
  <si>
    <t>Avance respecto a la Meta</t>
  </si>
  <si>
    <t>1T Justificación</t>
  </si>
  <si>
    <t>2T Programado</t>
  </si>
  <si>
    <t xml:space="preserve">2T Alcanzado </t>
  </si>
  <si>
    <t>2T Variación %</t>
  </si>
  <si>
    <t>2T Justificación</t>
  </si>
  <si>
    <t>3T Programado</t>
  </si>
  <si>
    <t xml:space="preserve">3T Alcanzado </t>
  </si>
  <si>
    <t>3T Variación %</t>
  </si>
  <si>
    <t>3T Justificación</t>
  </si>
  <si>
    <t>4T Programado</t>
  </si>
  <si>
    <t xml:space="preserve">4T Alcanzado </t>
  </si>
  <si>
    <t>4T Variación %</t>
  </si>
  <si>
    <t>4T Justificación</t>
  </si>
  <si>
    <t xml:space="preserve"> Programado Anual</t>
  </si>
  <si>
    <t xml:space="preserve"> Alcanzado  Anual</t>
  </si>
  <si>
    <t xml:space="preserve"> Variación %  Anual</t>
  </si>
  <si>
    <t xml:space="preserve"> Justificación  Anual</t>
  </si>
  <si>
    <t>Impulsar el desempeño organizacional y promover un modelo institucional de servicio público orientado a resultados con un enfoque de derechos humanos y perspectiva de género.</t>
  </si>
  <si>
    <t>Presidencia</t>
  </si>
  <si>
    <t>180</t>
  </si>
  <si>
    <t>Dirección General de Planeación y Desempeño Institucional</t>
  </si>
  <si>
    <t>PE01</t>
  </si>
  <si>
    <t>Proyecto Especial</t>
  </si>
  <si>
    <t>Realización del Proyecto Especial: “Sistema para integrar información de desempeño y presupuesto por Unidad Administrativa”</t>
  </si>
  <si>
    <t xml:space="preserve">Porcentaje de presupuesto ejercido 
</t>
  </si>
  <si>
    <t xml:space="preserve">
El indicador calculará el avance del ejercicio presupuestal del Proyecto. El monto total del proyecto estará definido desde su aprobación. Se reportará el presupuesto ejercido acumulado cada trimestre. 
</t>
  </si>
  <si>
    <t>(Presupuesto ejercido/Monto aprobado)* 100</t>
  </si>
  <si>
    <t>Trimestral</t>
  </si>
  <si>
    <t>Porcentaje</t>
  </si>
  <si>
    <t>Eficacia</t>
  </si>
  <si>
    <t>Gestión</t>
  </si>
  <si>
    <t xml:space="preserve">Documentos sobre el avance de la implementación del Proyecto Especial resguardados por la Dirección General de Planeación y Desempeño Institucional </t>
  </si>
  <si>
    <t xml:space="preserve">Los proveedores cumplen en tiempo y forma con el Sistema </t>
  </si>
  <si>
    <t>Acumulada</t>
  </si>
  <si>
    <t>Ascendente</t>
  </si>
  <si>
    <t>N/D</t>
  </si>
  <si>
    <t>En 2018 comenzará la realización del Proyecto</t>
  </si>
  <si>
    <t>Aceptable</t>
  </si>
  <si>
    <t>Al primer trimestre del año, no se han ejercido recursos del Proyecto Especial.</t>
  </si>
  <si>
    <t>Al segundo trimestre del año, no se han ejercido recursos del Proyecto Especial.</t>
  </si>
  <si>
    <t>Crítico</t>
  </si>
  <si>
    <t>Para el tercer trimestre, se había planeado concluir en su totalidad el proyecto especial; sin embargo, en este trimestre, se trabajó en completar y validar la documentación requerida para efectuar los procesos de contratación INAI-DGA-ITP-007-18; INAI-DGA-ITP-008-18; INAI-DGA-ITP-009-18; y AA-006HHE001-E74-2018. De esta forma, se cumple con la documentación estipulada en las Bases y Lineamientos en Materia de Adquisiciones, Arrendamientos y Servicios del Instituto Nacional de Transparencia, Acceso a la Información y Protección de Datos Personales (BALINES). A pesar de esto y, por motivos ajenos a la Dirección General de Planeación y Desempeño Institucional (DGPDI), no se ha concluido el proceso de contratación del proveedor del Sistema informático. El 11 de octubre de 2018, la Dirección General de Administración (DGA), mediante oficio INAI/DGA/drm/2530/2018, informó a la DGPDI que fue desechada la única propuesta presentada en el proceso de contratación con clave electrónica AA-006HHE001-E74-2018 con base en el análisis técnico-económico por evaluación de puntos y porcentajes de ésta. El 12 de octubre de 2018, la DGPDI envió a la DGA el oficio INAI/DGPDI/124/2018 solicitando su amable colaboración a fin de indicar la manera en que podrá ser desarrollado el SISED para que el Instituto posea las herramientas suficientes y necesarias para robustecer el Sistema de Evaluación de Desempeño Institucional del INAI y, por ende, fortalecer la transparencia y acceso a la información del mismo. La documentación para la primera convocatoria fue enviada por la DGPDI el 6 de agosto de 2018 y la Vigésima Tercera Sesión del Subcomité Revisor de Convocatorias fue hasta el 16 de agosto y las observaciones fueron solventadas el 17 de agosto para que el proceso de contratación INAI-DGA-ITP-007-18 fuera publicado ese día y se invitaran a cuatro licitantes de los seis propuestos por la DGPDI. El 29 de agosto la DGPDI solicitó, a la DGA, realizar el proceso de Adjudicación Directa con base en los artículos 41, 42 y 43 del Reglamento de Adquisiciones, Arrendamientos y Servicios del Instituto Nacional de Transparencia, Acceso a la información y Protección de Datos Personales (RAAS-INAI), pero la DGA respondió que no se realizarían las gestiones necesarias para la adjudicación directa y que "conminaban" a la DGPDI a realizar los procedimientos de contratación que sean necesarios. Posteriormente, fueron declarados desiertos los procesos de contratación INAI-DGA-ITP-008-18 debido a que la propuesta no alcanzó el puntaje mínimo de la evaluación por puntos y porcentajes (10 de septiembre); para este proceso fueron invitados cuatro licitantes de los cuatro propuestos por la DGPDI, e INAI-DGA-ITP-009-18 porque sólo fue presentada una propuesta (18 de septiembre); para este proceso fueron invitados nueve licitantes de los diez propuestos por la DGPDI. Es importante mencionar que la DGA recibió el 5 de septiembre una carta de declinación de participación de un licitante debido a que los tiempos de entrega estipulados en el proceso de contratación INAI-DGA-ITP-008-18 les imposibilitaban poder cumplir con los alcances solicitados, pero esta información no fue proporcionada a la DGPDI. Finalmente, el 20 de septiembre, la DGPDI solicitó a la DGA realizar el proceso de Adjudicación Directa con base en el último párrafo del Artículo 43 del RAAS-INAI. La DGA publicó el proceso de contratación con clave electrónica AA-006HHE01-E73-2018 el 27 de septiembre.</t>
  </si>
  <si>
    <t>Ingresar meta alcanzada</t>
  </si>
  <si>
    <t xml:space="preserve">Porcentaje de avance del Proyecto </t>
  </si>
  <si>
    <t xml:space="preserve">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</si>
  <si>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A1+A2+A3+An 
donde:
An= (Porcentaje de avance de la actividad n al trimestre) * (Porcentaje de contribución de la actividad al logro de la meta anual)/100</t>
  </si>
  <si>
    <t xml:space="preserve">Los lineamientos del SEDI no sufren modificaciones que impacten el diseño e implementación del Sistema </t>
  </si>
  <si>
    <t>Al primer trimestre del año, se está finalizando el Anexo Técnico del Proyecto Especial y se está coordinado el proceso de licitación y la contratación de la empresa especializada con la Dirección General de Administración y la Dirección General de Tecnologías de la Información. Para el primer trimestre, se había planeado alcanzar un 30% de avance proyecto especial; sin embargo, por recomendación de la DGTI, se está realizando un anexo técnico detallado porque es importante especificar todos los requerimientos particulares del sistema que será desarrollado.</t>
  </si>
  <si>
    <t>Para el segundo trimestre, se había planeado alcanzar un 60% de avance proyecto especial; sin embargo, en este trimestre, se trabajó en completar y validar la documentación requerida para efectuar el proceso de contratación. De esta forma, se cumple con la documentación estipulada en las Bases y Lineamientos en Materia de Adquisiciones, Arrendamientos y Servicios del Instituto Nacional de Transparencia, Acceso a la Información y Protección de Datos Personales.</t>
  </si>
  <si>
    <t>Promover el pleno ejercicio de los derechos de acceso a la información pública y de protección de datos personales, así como la transparencia y apertura de las instituciones públicas.</t>
  </si>
  <si>
    <t>Secretaría Ejecutiva</t>
  </si>
  <si>
    <t>240</t>
  </si>
  <si>
    <t>Dirección General de Gestión de Información y Estudios</t>
  </si>
  <si>
    <t>Realización del Proyecto Especial: Implementación de la Biblioteca Digital</t>
  </si>
  <si>
    <t xml:space="preserve">Porcentaje de presupuesto ejercido </t>
  </si>
  <si>
    <t xml:space="preserve">El indicador calculará el avance del ejercicio presupuestal del Proyecto. El monto total del proyecto estará definido desde su aprobación. Se reportará el presupuesto ejercido acumulado cada trimestre. </t>
  </si>
  <si>
    <t>Reporte semestral de la DGGIE del avance programático del proyecto. La información referente al proyecto especial puede consultarse en la siguiente ruta: 
inicio.inai.org.mx
-Transparencia
-Hacia dónde y cómo va el INAI
-Proyectos especiales</t>
  </si>
  <si>
    <t>Se cuenta con la participación de las unidades administrativas del INAI involucradas en el proyecto.</t>
  </si>
  <si>
    <t>Relativo</t>
  </si>
  <si>
    <t>N/A</t>
  </si>
  <si>
    <t xml:space="preserve">Al tratarse de un Proyecto Especial no se cuenta con línea base. </t>
  </si>
  <si>
    <t>Se encuentra en elaboración el Anexo Técnico del proyecto.</t>
  </si>
  <si>
    <t>Se llevaron a cabo las siguientes actividades:
1. Elaboración del Anexo Técnico
2. Envío del Anexo Técnico a la DGTI para sus comentarios y, de ser el caso, validación.</t>
  </si>
  <si>
    <t>Se llevaron a cabo las siguientes actividades:
1. Aprobación de la convocatoria del procedimiento por parte del Subcomité Revisor de Convocatorias.
2. Publicación en Compranet</t>
  </si>
  <si>
    <t xml:space="preserve">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</si>
  <si>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A1+A2+A3+….+An 
donde:
An= (Porcentaje de avance de la actividad n al trimestre) * (Porcentaje de contribución de la actividad al logro de la meta anual)/100</t>
  </si>
  <si>
    <t>Se llevó a cabo la Actividad 1. Definiciones de los alcances del proyecto y las características funcionales de la plataforma en la que se instalará la Biblioteca Digital.</t>
  </si>
  <si>
    <t>Riesgo</t>
  </si>
  <si>
    <t>260</t>
  </si>
  <si>
    <t>Dirección General de Promoción y de Vinculación con la Sociedad</t>
  </si>
  <si>
    <t>Realización del Proyecto Especial: Campus Sociedad Civil CEVINAI</t>
  </si>
  <si>
    <t>Disponible en
http://cevifaiprivada.ifai.org.mx/swf/cevinaiv2/cevinai/index.php</t>
  </si>
  <si>
    <t>Los integrantes de la sociedad civil cuentan con acceso a internet para tomar los cursos en linea en materia del DAI y del DPDP.</t>
  </si>
  <si>
    <t>No se cuenta con línea base toda vez que se trata de un proyecto anual cuyo cumplimiento se verificará al cierre del año 2018</t>
  </si>
  <si>
    <t>Para este proyecto especial no se ejerció presupuesto alguno, conforme a lo programado.</t>
  </si>
  <si>
    <t xml:space="preserve">Las actividades desarrolladas al cierre del primer semestre del año no implicaron el ejercicio del presupuesto asignado, mismo que se ejercerá en el transcurso del segundo semestre del año. </t>
  </si>
  <si>
    <t xml:space="preserve">Las actividades desarrolladas al cierre del tercer trimestre del año no implicaron el ejercicio del presupuesto asignado, mismo que se ejercerá en el transcurso del cuarto trimestre del año. </t>
  </si>
  <si>
    <t>Porcentaje de avance del Proyecto= (((A1*33.33)/100)+((A2*33.33)/100)+((A3*33.33)/100))*100</t>
  </si>
  <si>
    <t>No se realizaron actividades, según lo programado.</t>
  </si>
  <si>
    <t>Se elaboraron las propuestas de contenido para los cursos que se alojarán en el Campus Sociedad Civil del CEVINAI. 
El desarrollo de las actividades programadas se vio afectado por las acciones que dependen de factores ajenos a la Dirección General, los cuales están siendo atendidos para que se concluyan en el transcurso del segundo semestre del año.</t>
  </si>
  <si>
    <t>Se elaboraron las propuestas de contenido para los tres cursos que se alojarán en el Campus Sociedad Civil del CEVINAI. 
El desarrollo de las actividades programadas se vio afectado por las acciones que dependen de factores ajenos a la Dirección General, los cuales están siendo atendidos para que se concluyan en el transcurso del cuarto trimestre del año.</t>
  </si>
  <si>
    <t>PE02</t>
  </si>
  <si>
    <t>Realización del Proyecto Especial: Accesibilidad a grupos vulnerables</t>
  </si>
  <si>
    <t>La adquisición del mobiliario y equipo informático</t>
  </si>
  <si>
    <t>Las personas en situación de vulnerabilidad y personas con discapacidad cuentan con asesoría oportuna y de calidad mediante los servicios del CAS.</t>
  </si>
  <si>
    <t>Porcentaje de avance del Proyecto= (((A1*25)/100)+((A2*25)/100)+((A3*25)/100)+((A4*25)/100))*100</t>
  </si>
  <si>
    <t>Se cuenta con el reporte de sugerencias de accesibilidad para el Instituto Nacional de Transparencia, Acceso a la Información y la Protección de Datos Personales hecho por el Consejo Nacional para el Desarrollo y la Inclusión de las Personas con Discapacidad (CONADIS), insumo que permitirá realizar las adecuaciones de accesibilidad al inmueble sugeridas. 
El desarrollo de las actividades programadas se vio afectado por las acciones que dependen de factores ajenos a la Dirección General, los cuales están siendo atendidos para que se concluyan en el transcurso del segundo semestre del año.</t>
  </si>
  <si>
    <t>Se cuenta con el reporte de sugerencias de accesibilidad para el Instituto Nacional de Transparencia, Acceso a la Información y la Protección de Datos Personales hecho por el Consejo Nacional para el Desarrollo y la Inclusión de las Personas con Discapacidad (CONADIS), insumo que permitirá realizar las adecuaciones de accesibilidad al inmueble sugeridas, así como la incorporación de mobiliario, software y hardware al Centro de Atención a la Sociedad.
El desarrollo de las actividades programadas se vio afectado por las acciones que dependen de factores ajenos a la Dirección General, los cuales están siendo atendidos para que se concluyan en el transcurso del cuarto trimestre del año.</t>
  </si>
  <si>
    <t>Secretaría de Acceso a la Información</t>
  </si>
  <si>
    <t>330</t>
  </si>
  <si>
    <t>Dirección General de Gobierno Abierto y Transparencia</t>
  </si>
  <si>
    <t>Realización del Proyecto Especial: Levantamiento de la segunda edición de la Métrica de Gobierno Abierto</t>
  </si>
  <si>
    <t>Expediente de la métrica de gobierno abierto
Ubicación: Dirección General de Gobierno Abierto y Transparencia
Área responsable: Dirección de Transparencia Proactiva</t>
  </si>
  <si>
    <t xml:space="preserve">Apoyo de las áreas internas y externas relevantes. Disponibilidad de los sujetos obligados. </t>
  </si>
  <si>
    <t>El valor de línea base se retoma de la conclusión del Proyecto Especial "Levantamiento de la Métrica de Gobierno Abierto 2016"</t>
  </si>
  <si>
    <t>Durante el trimestre no se ejerció presupuesto relacionado con el Proyecto Especial Métrica de Gobierno Abierto, ya que iniciará hasta el segundo trimestre de 2018</t>
  </si>
  <si>
    <t>Durante el trimestre no se ejerció presupuesto relacionado con el Proyecto Especial Métrica de Gobierno Abierto. Si bien se firmó el convenio el 31 de mayo y se recibieron los primeros dos entregables, al 30 de junio la DGGAT aun no validaba la versión final de los documentos remitidos por el CIDE.</t>
  </si>
  <si>
    <t>Se validó la información correspondiente a los dos primeros entregables. Pese a que al CIDE ya se le liberaron las primeras dos facturas, éstas se tramitaron el 5 de octubre, motivo por el cual durante el tercer trimestre no se ejerció presupuesto.</t>
  </si>
  <si>
    <t xml:space="preserve">Apoyo de las áreas internas y externas relevantes. Interés y disponibilidad de los sujetos obligados. </t>
  </si>
  <si>
    <t>Durante el trimestre no se realizaron actividades relacionadas con el Proyecto Especial Métrica de Gobierno Abierto, ya que iniciará hasta el segundo trimestre de 2018. Cabe señalar que, asociado con el método de cálculo de este indicador, las actividades que se contemplan para el logro de este proyecto son aquéllas que se consideran como entregables en el Anexo técnico del mismo. En este sentido, las actividades a las que se derá seguimiento a lo largo del año, y que tienen una aportación similar al logro del proyecto especial, son:
A1: El método de cálculo del índice de apertura gubernamental, que incluya las especificaciones de cada uno de sus componentes y su ponderación.
A2: Diseño de los instrumentos de medición, de la muestra y plan de trabajo para el levantamiento de la segunda edición de la Métrica de Gobierno Abierto que incluya calendario y puntos de levantamiento, conformación de perfiles de personal para el trabajo de campo, diseño de un manual para el personal que levantará la información, curso de entrenamiento del personal.
A3: Base de datos del levantamiento con características de datos abiertos, que incluya un instructivo de su uso y los análisis estadísticos necesarios para el cálculo de la métrica.
A4: Reporte de resultados con estimación del índice de apertura, que incluya el análisis de los resultados estadísticos de las variables relevantes para el cálculo de la Métrica, cuadros estadísticos y gráficos de las variables relevantes, resultados y conclusiones del estudio.
A5: Reporte de análisis de al menos 6 Secretariados Técnicos Locales instalados en el marco de la iniciativa Gobierno Abierto: Cocreación desde lo local, con base en una metodología creada para tal propósito.</t>
  </si>
  <si>
    <t>Durante el trimestre se recibieron los dos primeros entregables del proyecto:
-El método de cálculo del índice de apertura gubernamental, que incluya las especificaciones de cada uno de sus componentes y su ponderación.
- Diseño los instrumentos de medición, de la muestra y plan de trabajo para el levantamiento de la segunda edición de la Métrica de Gobierno Abierto que incluya calendario y puntos de levantamiento, conformación de perfiles de personal para el trabajo de campo, diseño de un manual para el personal que levantará la información, curso de entrenamiento del personal.</t>
  </si>
  <si>
    <t xml:space="preserve">Durante el trimestre se revisaron y validaron los dos primeros entregables del proyecto: 
- Método de cálculo del índice de apertura gubernamental con las especificaciones de cada uno de sus componentes y ponderación. 
- Diseño de instrumentos de medición, muestra y plan de trabajo. </t>
  </si>
  <si>
    <t>Garantizar el óptimo cumplimiento de los derechos de acceso a la información pública y la protección de datos personales.</t>
  </si>
  <si>
    <t>370</t>
  </si>
  <si>
    <t>Dirección General de Enlace con los Poderes Legislativo y Judicial</t>
  </si>
  <si>
    <t>Realización del Proyecto Especial: Observatorio de Transparencia Legislativa y Parlamento Abierto</t>
  </si>
  <si>
    <t xml:space="preserve">Porcentaje de presupuesto ejercido
</t>
  </si>
  <si>
    <t xml:space="preserve">El indicador calculará el avance del ejercicio presupuestal del Proyecto. El monto total del proyecto estará definido desde su aprobación. Se reportará el presupuesto ejercido acumulado cada trimestre.  </t>
  </si>
  <si>
    <t>Comprobantes de erogaciones del presupuesto a cargo de la Dirección General</t>
  </si>
  <si>
    <t>Se otorga presupuesto al Proyecto</t>
  </si>
  <si>
    <t>Al ser un proyecto especial no requiere una línea base</t>
  </si>
  <si>
    <t>En el trimestre que se reporta, la variación entre la meta programada y la meta alcanzada es de cero, pues el ejercicio de los recursos del Proyecto Especial de Observatorio está programado para los trimestres 2o., 3o. y 4o. del ejercicio 2018, en los cuales esta actividad será ejecutada conforme al Programa Anual de Trabajo 2018 de la DGEPLJ, además de que su disposición se requiere determinar mediante un convenio o contrato.</t>
  </si>
  <si>
    <t>En el trimestre que se reporta, la variación entre la meta programada y la meta alcanzada es de -100 debido a que, si bien al cierre de este periodo se desarrolló una reunión de trabajo el 4 de junio en las instalaciones del Centro de Estudios Políticos de la Facultad de Ciencias Políticas y Sociales de la UNAM, a la que asistieron representantes de esa universidad y del INAI (Secretario de Acceso a la Información, integrantes de la DGEPLJ y el Secretario Ejecutivo del Sistema Nacional de Transparencia - SE SNT), y se llevó a cabo una reunión subsecuente en el INAI el 19 de junio, se está elaborando, conjuntamente entre la Secretaría de Acceso a la Información y  la SE SNT, la versión final del Anexo Técnico del Observatorio -sobre el cual la DGEPLJ emitió comentarios a un borrador del preliminar enviado por la UNAM-, y con base en ello iniciar las gestiones necesarias para la formalización administrativa y ejecución de la actividad. En este sentido, el presupuesto disponible en el Segundo Trimestre para este proyecto, no fue ejercido, por lo que será utilizado una vez sea celebrado el convenio o contrato respectivo.</t>
  </si>
  <si>
    <t>En el trimestre que se reporta la variación entre la meta programada y la meta alcanzada es de -100 debido a que, si bien durante los meses de agosto y septiembre se realizaron las gestiones administrativas tales como la invitación a las instituciones académicas que pudieran realizar el estudio, la selección del ganador, que en este caso resultó ser la Facultad de Ciencias Políticas y Sociales de la UNAM, y la consolidación de un Convenio de Colaboración entre el INAI y la UNAM celebrado en el mes de septiembre, será hasta el 4to trimestre cuando se ejerza el presupuesto destinado para la realización de este proyecto.</t>
  </si>
  <si>
    <t xml:space="preserve">Porcentaje de avance del Proyecto
</t>
  </si>
  <si>
    <t>El avance del Proyecto se calculará con base en la sumatoria del avance de las actividades realizadas al trimestre. El avance de las actividades estará comprendido por la contribución de las actividades programadas al trimestre a la consecución del objetivo del Proyecto</t>
  </si>
  <si>
    <t xml:space="preserve">A1+A2+A3+An 
</t>
  </si>
  <si>
    <t>Entregables de las diferentes actividades y/o documentos y listas de asistencia de las actividades de Proyecto Especial</t>
  </si>
  <si>
    <t>En el trimestre que se reporta, debido a que las metas programada y alcanzada es de cero, la variación tiene el mismo resultado. Esto en razón de que el Proyecto Especial de Observatorio está programado para su inicio y ejecución en los trimestres 2o., 3o. y 4o. del ejercicio 2018, conforme al Programa Anual de Trabajo 2018 de la DGEPLJ, además  que para la ejecución de esta actividad se requiere la celebración de un convenio o contrato.</t>
  </si>
  <si>
    <t>En el trimestre que se reporta, la variación entre la meta programada y la meta alcanzada es de -100 debido a que, si bien al cierre de este periodo se desarrolló una reunión de trabajo el 4 de junio en las instalaciones del Centro de Estudios Políticos de la Facultad de Ciencias Políticas y Sociales de la UNAM, a la que asistieron representantes de esa universidad y del INAI (Secretario de Acceso a la Información, integrantes de la DGEPLJ y el Secretario Ejecutivo del Sistema Nacional de Transparencia - SE SNT), y se llevó a cabo una reunión subsecuente en el INAI el 19 de junio, se está elaborando, conjuntamente entre la Secretaría de Acceso a la Información y  la SE SNT, la versión final del Anexo Técnico del Observatorio -sobre el cual la DGEPLJ emitió comentarios a un borrador del preliminar enviado por la UNAM-, y con base en ello iniciar las gestiones necesarias para la formalización administrativa y ejecución de la actividad. En este sentido, el avance del proyecto sucederá una vez se formalice la realización del mismo mediante un convenio o contrato, sean delimitados los entregables del estudio y estos se reciban por el INAI conforme a lo programado.</t>
  </si>
  <si>
    <t>En el trimestre que se reporta la variación entre la meta programada y la meta alcanzada es de -100 debido a que, si bien durante los meses de agosto y septiembre se realizaron las gestiones administrativas tales como la invitación a las instituciones académicas que pudieran realizar el estudio, la selección del ganador, que en este caso resultó ser la Facultad de Ciencias Políticas y Sociales de la UNAM, y la consolidación de un Convenio de Colaboración entre el INAI y la UNAM celebrado en el mes de septiembre, dicho convenio establece que los entregables del estudio será entregados a esta Dirección General a partir de octubre de 2018.
Las actividades mediante las cuales se da seguimiento a este indicador, corresponden a las definidas en el Programa de Implementación: Proceso de contratación;  Presentación de marco conceptual y metodología;  e Informe preliminar de resultados de la metodología de evaluación</t>
  </si>
  <si>
    <t>PROYECTOS ESPECIALES AL TERCER TRIMESTRE 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</si>
</sst>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quot;$&quot;#,##0.00"/>
  </numFmts>
  <fonts count="40">
    <font>
      <sz val="11"/>
      <color theme="1"/>
      <name val="Calibri"/>
      <family val="2"/>
    </font>
    <font>
      <sz val="11"/>
      <color indexed="8"/>
      <name val="Calibri"/>
      <family val="2"/>
    </font>
    <font>
      <b/>
      <sz val="11"/>
      <color indexed="9"/>
      <name val="Calibri"/>
      <family val="2"/>
    </font>
    <font>
      <b/>
      <sz val="11"/>
      <color indexed="8"/>
      <name val="Calibri"/>
      <family val="2"/>
    </font>
    <font>
      <b/>
      <sz val="12"/>
      <color indexed="8"/>
      <name val="Arial Narrow"/>
      <family val="2"/>
    </font>
    <font>
      <sz val="10"/>
      <color indexed="8"/>
      <name val="Arial Narrow"/>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F0579"/>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8">
    <xf numFmtId="0" fontId="0" fillId="0" borderId="0" xfId="0" applyFont="1" applyAlignment="1">
      <alignment/>
    </xf>
    <xf numFmtId="0" fontId="38" fillId="33" borderId="0" xfId="0" applyFont="1" applyFill="1" applyAlignment="1">
      <alignment horizontal="center" vertical="center"/>
    </xf>
    <xf numFmtId="0" fontId="38" fillId="33" borderId="0" xfId="0" applyFont="1" applyFill="1" applyAlignment="1">
      <alignment horizontal="left"/>
    </xf>
    <xf numFmtId="0" fontId="5" fillId="33" borderId="0" xfId="52" applyFont="1" applyFill="1" applyBorder="1" applyAlignment="1">
      <alignment horizontal="left"/>
      <protection/>
    </xf>
    <xf numFmtId="0" fontId="38" fillId="33" borderId="0" xfId="0" applyFont="1" applyFill="1" applyAlignment="1">
      <alignment/>
    </xf>
    <xf numFmtId="165" fontId="38" fillId="33" borderId="0" xfId="0" applyNumberFormat="1" applyFont="1" applyFill="1" applyAlignment="1">
      <alignment horizontal="right" vertical="center"/>
    </xf>
    <xf numFmtId="0" fontId="38" fillId="33" borderId="0" xfId="0" applyNumberFormat="1" applyFont="1" applyFill="1" applyAlignment="1">
      <alignment horizontal="right" vertical="center"/>
    </xf>
    <xf numFmtId="0" fontId="5" fillId="33" borderId="0" xfId="52" applyFont="1" applyFill="1" applyBorder="1" applyAlignment="1">
      <alignment horizontal="center" vertical="center"/>
      <protection/>
    </xf>
    <xf numFmtId="0" fontId="25" fillId="34" borderId="0" xfId="0" applyFont="1" applyFill="1" applyAlignment="1">
      <alignment horizontal="center" vertical="center" wrapText="1"/>
    </xf>
    <xf numFmtId="14" fontId="25" fillId="34" borderId="0" xfId="0" applyNumberFormat="1" applyFont="1" applyFill="1" applyBorder="1" applyAlignment="1">
      <alignment horizontal="center" vertical="center" wrapText="1"/>
    </xf>
    <xf numFmtId="0" fontId="37" fillId="0" borderId="0" xfId="0" applyFont="1" applyAlignment="1">
      <alignment vertical="center" wrapText="1"/>
    </xf>
    <xf numFmtId="14" fontId="0" fillId="0" borderId="0" xfId="0" applyNumberFormat="1" applyAlignment="1">
      <alignment/>
    </xf>
    <xf numFmtId="164" fontId="0" fillId="0" borderId="0" xfId="47" applyFont="1" applyAlignment="1">
      <alignment/>
    </xf>
    <xf numFmtId="164" fontId="0" fillId="0" borderId="0" xfId="47" applyFont="1" applyFill="1" applyAlignment="1">
      <alignment/>
    </xf>
    <xf numFmtId="0" fontId="0" fillId="35" borderId="0" xfId="0" applyFill="1" applyAlignment="1">
      <alignment/>
    </xf>
    <xf numFmtId="0" fontId="0" fillId="0" borderId="0" xfId="0" applyFill="1" applyAlignment="1">
      <alignment/>
    </xf>
    <xf numFmtId="14" fontId="0" fillId="0" borderId="0" xfId="0" applyNumberFormat="1" applyFill="1" applyAlignment="1">
      <alignment/>
    </xf>
    <xf numFmtId="0" fontId="39" fillId="33" borderId="0" xfId="0" applyFont="1" applyFill="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
  <sheetViews>
    <sheetView tabSelected="1" zoomScalePageLayoutView="0" workbookViewId="0" topLeftCell="A1">
      <selection activeCell="A1" sqref="A1:I1"/>
    </sheetView>
  </sheetViews>
  <sheetFormatPr defaultColWidth="11.421875" defaultRowHeight="15"/>
  <cols>
    <col min="1" max="1" width="15.28125" style="0" bestFit="1" customWidth="1"/>
    <col min="2" max="3" width="40.7109375" style="0" customWidth="1"/>
    <col min="4" max="4" width="18.57421875" style="0" bestFit="1" customWidth="1"/>
    <col min="5" max="5" width="40.7109375" style="0" customWidth="1"/>
    <col min="6" max="6" width="18.421875" style="0" bestFit="1" customWidth="1"/>
    <col min="7" max="7" width="19.00390625" style="0" bestFit="1" customWidth="1"/>
    <col min="8" max="11" width="40.7109375" style="0" customWidth="1"/>
    <col min="12" max="12" width="15.57421875" style="0" bestFit="1" customWidth="1"/>
    <col min="13" max="13" width="19.8515625" style="0" bestFit="1" customWidth="1"/>
    <col min="14" max="14" width="15.140625" style="0" bestFit="1" customWidth="1"/>
    <col min="15" max="15" width="13.8515625" style="0" bestFit="1" customWidth="1"/>
    <col min="16" max="17" width="40.7109375" style="0" customWidth="1"/>
    <col min="18" max="18" width="15.140625" style="0" bestFit="1" customWidth="1"/>
    <col min="19" max="19" width="12.57421875" style="0" bestFit="1" customWidth="1"/>
    <col min="20" max="20" width="18.8515625" style="0" bestFit="1" customWidth="1"/>
    <col min="21" max="21" width="12.7109375" style="11" bestFit="1" customWidth="1"/>
    <col min="22" max="22" width="10.7109375" style="11" bestFit="1" customWidth="1"/>
    <col min="23" max="23" width="15.57421875" style="0" bestFit="1" customWidth="1"/>
    <col min="24" max="24" width="10.421875" style="0" customWidth="1"/>
    <col min="34" max="34" width="14.57421875" style="0" bestFit="1" customWidth="1"/>
    <col min="35" max="35" width="15.8515625" style="0" bestFit="1" customWidth="1"/>
    <col min="36" max="36" width="14.421875" style="0" bestFit="1" customWidth="1"/>
    <col min="37" max="37" width="15.140625" style="0" bestFit="1" customWidth="1"/>
    <col min="38" max="38" width="21.7109375" style="0" customWidth="1"/>
    <col min="39" max="39" width="15.140625" style="0" bestFit="1" customWidth="1"/>
    <col min="40" max="40" width="14.57421875" style="0" bestFit="1" customWidth="1"/>
    <col min="41" max="41" width="15.8515625" style="0" bestFit="1" customWidth="1"/>
    <col min="42" max="42" width="14.421875" style="0" bestFit="1" customWidth="1"/>
    <col min="43" max="43" width="17.140625" style="0" bestFit="1" customWidth="1"/>
    <col min="44" max="44" width="21.7109375" style="0" customWidth="1"/>
    <col min="45" max="45" width="15.140625" style="0" bestFit="1" customWidth="1"/>
    <col min="46" max="46" width="14.57421875" style="0" bestFit="1" customWidth="1"/>
    <col min="47" max="47" width="15.8515625" style="0" bestFit="1" customWidth="1"/>
    <col min="48" max="48" width="22.421875" style="0" bestFit="1" customWidth="1"/>
    <col min="49" max="49" width="15.140625" style="0" bestFit="1" customWidth="1"/>
    <col min="50" max="50" width="21.7109375" style="0" customWidth="1"/>
    <col min="51" max="51" width="15.140625" style="0" bestFit="1" customWidth="1"/>
    <col min="52" max="52" width="15.8515625" style="0" bestFit="1" customWidth="1"/>
    <col min="53" max="53" width="14.7109375" style="0" bestFit="1" customWidth="1"/>
    <col min="54" max="54" width="22.421875" style="0" bestFit="1" customWidth="1"/>
    <col min="55" max="55" width="15.140625" style="0" bestFit="1" customWidth="1"/>
    <col min="56" max="56" width="21.7109375" style="0" customWidth="1"/>
  </cols>
  <sheetData>
    <row r="1" spans="1:38" ht="15.75">
      <c r="A1" s="17" t="s">
        <v>0</v>
      </c>
      <c r="B1" s="17"/>
      <c r="C1" s="17"/>
      <c r="D1" s="17"/>
      <c r="E1" s="17"/>
      <c r="F1" s="17"/>
      <c r="G1" s="17"/>
      <c r="H1" s="17"/>
      <c r="I1" s="17"/>
      <c r="J1" s="1"/>
      <c r="K1" s="2"/>
      <c r="L1" s="1"/>
      <c r="M1" s="3"/>
      <c r="N1" s="1"/>
      <c r="O1" s="2"/>
      <c r="P1" s="1"/>
      <c r="Q1" s="2"/>
      <c r="R1" s="1"/>
      <c r="S1" s="4"/>
      <c r="T1" s="1"/>
      <c r="U1" s="2"/>
      <c r="V1" s="1"/>
      <c r="W1" s="2"/>
      <c r="X1" s="1"/>
      <c r="Y1" s="2"/>
      <c r="Z1" s="5"/>
      <c r="AA1" s="5"/>
      <c r="AB1" s="6"/>
      <c r="AC1" s="5"/>
      <c r="AD1" s="5"/>
      <c r="AE1" s="6"/>
      <c r="AF1" s="5"/>
      <c r="AG1" s="5"/>
      <c r="AH1" s="6"/>
      <c r="AI1" s="5"/>
      <c r="AJ1" s="5"/>
      <c r="AK1" s="6"/>
      <c r="AL1" s="5"/>
    </row>
    <row r="2" spans="1:38" ht="15.75">
      <c r="A2" s="17" t="s">
        <v>153</v>
      </c>
      <c r="B2" s="17"/>
      <c r="C2" s="17"/>
      <c r="D2" s="17"/>
      <c r="E2" s="17"/>
      <c r="F2" s="17"/>
      <c r="G2" s="17"/>
      <c r="H2" s="17"/>
      <c r="I2" s="17"/>
      <c r="J2" s="1"/>
      <c r="K2" s="2"/>
      <c r="L2" s="1"/>
      <c r="M2" s="3"/>
      <c r="N2" s="1"/>
      <c r="O2" s="2"/>
      <c r="P2" s="1"/>
      <c r="Q2" s="2"/>
      <c r="R2" s="1"/>
      <c r="S2" s="4"/>
      <c r="T2" s="1"/>
      <c r="U2" s="2"/>
      <c r="V2" s="1"/>
      <c r="W2" s="2"/>
      <c r="X2" s="1"/>
      <c r="Y2" s="2"/>
      <c r="Z2" s="5"/>
      <c r="AA2" s="5"/>
      <c r="AB2" s="6"/>
      <c r="AC2" s="5"/>
      <c r="AD2" s="5"/>
      <c r="AE2" s="6"/>
      <c r="AF2" s="5"/>
      <c r="AG2" s="5"/>
      <c r="AH2" s="6"/>
      <c r="AI2" s="5"/>
      <c r="AJ2" s="5"/>
      <c r="AK2" s="6"/>
      <c r="AL2" s="5"/>
    </row>
    <row r="3" spans="1:38" ht="15.75">
      <c r="A3" s="17"/>
      <c r="B3" s="17"/>
      <c r="C3" s="17"/>
      <c r="D3" s="17"/>
      <c r="E3" s="17"/>
      <c r="F3" s="17"/>
      <c r="G3" s="17"/>
      <c r="H3" s="17"/>
      <c r="I3" s="17"/>
      <c r="J3" s="1"/>
      <c r="K3" s="2"/>
      <c r="L3" s="7"/>
      <c r="M3" s="3"/>
      <c r="N3" s="1"/>
      <c r="O3" s="2"/>
      <c r="P3" s="1"/>
      <c r="Q3" s="2"/>
      <c r="R3" s="1"/>
      <c r="S3" s="4"/>
      <c r="T3" s="1"/>
      <c r="U3" s="2"/>
      <c r="V3" s="1"/>
      <c r="W3" s="2"/>
      <c r="X3" s="1"/>
      <c r="Y3" s="2"/>
      <c r="Z3" s="5"/>
      <c r="AA3" s="5"/>
      <c r="AB3" s="6"/>
      <c r="AC3" s="5"/>
      <c r="AD3" s="5"/>
      <c r="AE3" s="6"/>
      <c r="AF3" s="5"/>
      <c r="AG3" s="5"/>
      <c r="AH3" s="6"/>
      <c r="AI3" s="5"/>
      <c r="AJ3" s="5"/>
      <c r="AK3" s="6"/>
      <c r="AL3" s="5"/>
    </row>
    <row r="4" spans="1:56" s="10" customFormat="1" ht="45">
      <c r="A4" s="8" t="s">
        <v>1</v>
      </c>
      <c r="B4" s="8" t="s">
        <v>2</v>
      </c>
      <c r="C4" s="8" t="s">
        <v>3</v>
      </c>
      <c r="D4" s="8" t="s">
        <v>4</v>
      </c>
      <c r="E4" s="8" t="s">
        <v>5</v>
      </c>
      <c r="F4" s="8" t="s">
        <v>6</v>
      </c>
      <c r="G4" s="8" t="s">
        <v>7</v>
      </c>
      <c r="H4" s="8" t="s">
        <v>8</v>
      </c>
      <c r="I4" s="8" t="s">
        <v>9</v>
      </c>
      <c r="J4" s="8" t="s">
        <v>10</v>
      </c>
      <c r="K4" s="8" t="s">
        <v>11</v>
      </c>
      <c r="L4" s="8" t="s">
        <v>12</v>
      </c>
      <c r="M4" s="8" t="s">
        <v>13</v>
      </c>
      <c r="N4" s="8" t="s">
        <v>14</v>
      </c>
      <c r="O4" s="8" t="s">
        <v>15</v>
      </c>
      <c r="P4" s="8" t="s">
        <v>16</v>
      </c>
      <c r="Q4" s="8" t="s">
        <v>17</v>
      </c>
      <c r="R4" s="8" t="s">
        <v>18</v>
      </c>
      <c r="S4" s="8" t="s">
        <v>19</v>
      </c>
      <c r="T4" s="8" t="s">
        <v>20</v>
      </c>
      <c r="U4" s="9" t="s">
        <v>21</v>
      </c>
      <c r="V4" s="9" t="s">
        <v>22</v>
      </c>
      <c r="W4" s="8" t="s">
        <v>23</v>
      </c>
      <c r="X4" s="8" t="s">
        <v>24</v>
      </c>
      <c r="Y4" s="8" t="s">
        <v>25</v>
      </c>
      <c r="Z4" s="8" t="s">
        <v>26</v>
      </c>
      <c r="AA4" s="8" t="s">
        <v>27</v>
      </c>
      <c r="AB4" s="8" t="s">
        <v>28</v>
      </c>
      <c r="AC4" s="8" t="s">
        <v>29</v>
      </c>
      <c r="AD4" s="8" t="s">
        <v>30</v>
      </c>
      <c r="AE4" s="8" t="s">
        <v>31</v>
      </c>
      <c r="AF4" s="8" t="s">
        <v>32</v>
      </c>
      <c r="AG4" s="8" t="s">
        <v>33</v>
      </c>
      <c r="AH4" s="8" t="s">
        <v>34</v>
      </c>
      <c r="AI4" s="8" t="s">
        <v>35</v>
      </c>
      <c r="AJ4" s="8" t="s">
        <v>30</v>
      </c>
      <c r="AK4" s="8" t="s">
        <v>31</v>
      </c>
      <c r="AL4" s="8" t="s">
        <v>36</v>
      </c>
      <c r="AM4" s="8" t="s">
        <v>37</v>
      </c>
      <c r="AN4" s="8" t="s">
        <v>38</v>
      </c>
      <c r="AO4" s="8" t="s">
        <v>39</v>
      </c>
      <c r="AP4" s="8" t="s">
        <v>30</v>
      </c>
      <c r="AQ4" s="8" t="s">
        <v>31</v>
      </c>
      <c r="AR4" s="8" t="s">
        <v>40</v>
      </c>
      <c r="AS4" s="8" t="s">
        <v>41</v>
      </c>
      <c r="AT4" s="8" t="s">
        <v>42</v>
      </c>
      <c r="AU4" s="8" t="s">
        <v>43</v>
      </c>
      <c r="AV4" s="8" t="s">
        <v>30</v>
      </c>
      <c r="AW4" s="8" t="s">
        <v>31</v>
      </c>
      <c r="AX4" s="8" t="s">
        <v>44</v>
      </c>
      <c r="AY4" s="8" t="s">
        <v>45</v>
      </c>
      <c r="AZ4" s="8" t="s">
        <v>46</v>
      </c>
      <c r="BA4" s="8" t="s">
        <v>47</v>
      </c>
      <c r="BB4" s="8" t="s">
        <v>30</v>
      </c>
      <c r="BC4" s="8" t="s">
        <v>31</v>
      </c>
      <c r="BD4" s="8" t="s">
        <v>48</v>
      </c>
    </row>
    <row r="5" spans="1:56" s="15" customFormat="1" ht="15">
      <c r="A5">
        <v>4</v>
      </c>
      <c r="B5" t="s">
        <v>49</v>
      </c>
      <c r="C5" t="s">
        <v>50</v>
      </c>
      <c r="D5" t="s">
        <v>51</v>
      </c>
      <c r="E5" t="s">
        <v>52</v>
      </c>
      <c r="F5" t="s">
        <v>53</v>
      </c>
      <c r="G5" t="s">
        <v>54</v>
      </c>
      <c r="H5" t="s">
        <v>55</v>
      </c>
      <c r="I5" t="s">
        <v>56</v>
      </c>
      <c r="J5" t="s">
        <v>57</v>
      </c>
      <c r="K5" t="s">
        <v>58</v>
      </c>
      <c r="L5" t="s">
        <v>59</v>
      </c>
      <c r="M5" t="s">
        <v>60</v>
      </c>
      <c r="N5" t="s">
        <v>61</v>
      </c>
      <c r="O5" t="s">
        <v>62</v>
      </c>
      <c r="P5" t="s">
        <v>63</v>
      </c>
      <c r="Q5" t="s">
        <v>64</v>
      </c>
      <c r="R5" t="s">
        <v>90</v>
      </c>
      <c r="S5" t="s">
        <v>65</v>
      </c>
      <c r="T5" t="s">
        <v>66</v>
      </c>
      <c r="U5" s="11">
        <v>43101</v>
      </c>
      <c r="V5" s="11">
        <v>43465</v>
      </c>
      <c r="W5" s="12" t="s">
        <v>67</v>
      </c>
      <c r="X5">
        <v>2018</v>
      </c>
      <c r="Y5" t="s">
        <v>68</v>
      </c>
      <c r="Z5" s="12">
        <v>100</v>
      </c>
      <c r="AA5" s="12">
        <v>0</v>
      </c>
      <c r="AB5" s="12">
        <f>(0/500000)*100</f>
        <v>0</v>
      </c>
      <c r="AC5" s="12">
        <v>0</v>
      </c>
      <c r="AD5" t="s">
        <v>69</v>
      </c>
      <c r="AE5" s="12">
        <v>0</v>
      </c>
      <c r="AF5" t="s">
        <v>70</v>
      </c>
      <c r="AG5" s="12">
        <v>0</v>
      </c>
      <c r="AH5" s="13">
        <f>(0/500000)*100</f>
        <v>0</v>
      </c>
      <c r="AI5" s="12">
        <v>0</v>
      </c>
      <c r="AJ5" t="s">
        <v>69</v>
      </c>
      <c r="AK5" s="12">
        <v>0</v>
      </c>
      <c r="AL5" t="s">
        <v>71</v>
      </c>
      <c r="AM5" s="12">
        <v>100</v>
      </c>
      <c r="AN5" s="12">
        <f>(0/500000)*100</f>
        <v>0</v>
      </c>
      <c r="AO5" s="12">
        <v>-100</v>
      </c>
      <c r="AP5" t="s">
        <v>72</v>
      </c>
      <c r="AQ5" s="12">
        <v>0</v>
      </c>
      <c r="AR5" t="s">
        <v>73</v>
      </c>
      <c r="AS5" s="12">
        <v>100</v>
      </c>
      <c r="AT5" s="12">
        <v>0</v>
      </c>
      <c r="AU5" s="12">
        <v>0</v>
      </c>
      <c r="AV5" t="s">
        <v>74</v>
      </c>
      <c r="AW5" s="12">
        <v>0</v>
      </c>
      <c r="AX5" s="12">
        <v>0</v>
      </c>
      <c r="AY5" s="12">
        <v>100</v>
      </c>
      <c r="AZ5" s="12">
        <v>0</v>
      </c>
      <c r="BA5" s="12">
        <v>0</v>
      </c>
      <c r="BB5" t="s">
        <v>74</v>
      </c>
      <c r="BC5" s="12">
        <v>0</v>
      </c>
      <c r="BD5" s="12">
        <v>0</v>
      </c>
    </row>
    <row r="6" spans="1:56" s="15" customFormat="1" ht="15">
      <c r="A6">
        <v>4</v>
      </c>
      <c r="B6" t="s">
        <v>49</v>
      </c>
      <c r="C6" t="s">
        <v>50</v>
      </c>
      <c r="D6" t="s">
        <v>51</v>
      </c>
      <c r="E6" t="s">
        <v>52</v>
      </c>
      <c r="F6" t="s">
        <v>53</v>
      </c>
      <c r="G6" t="s">
        <v>54</v>
      </c>
      <c r="H6" t="s">
        <v>55</v>
      </c>
      <c r="I6" t="s">
        <v>75</v>
      </c>
      <c r="J6" t="s">
        <v>76</v>
      </c>
      <c r="K6" t="s">
        <v>77</v>
      </c>
      <c r="L6" t="s">
        <v>59</v>
      </c>
      <c r="M6" t="s">
        <v>60</v>
      </c>
      <c r="N6" t="s">
        <v>61</v>
      </c>
      <c r="O6" t="s">
        <v>62</v>
      </c>
      <c r="P6" t="s">
        <v>63</v>
      </c>
      <c r="Q6" t="s">
        <v>78</v>
      </c>
      <c r="R6" t="s">
        <v>90</v>
      </c>
      <c r="S6" t="s">
        <v>65</v>
      </c>
      <c r="T6" t="s">
        <v>66</v>
      </c>
      <c r="U6" s="11">
        <v>43101</v>
      </c>
      <c r="V6" s="11">
        <v>43465</v>
      </c>
      <c r="W6" s="12" t="s">
        <v>67</v>
      </c>
      <c r="X6">
        <v>2018</v>
      </c>
      <c r="Y6" t="s">
        <v>68</v>
      </c>
      <c r="Z6" s="12">
        <v>100</v>
      </c>
      <c r="AA6" s="12">
        <v>30</v>
      </c>
      <c r="AB6" s="12">
        <f>(((1/3)*100)*0.25)+(0*0.25)+(0*0.25)+(0*0.25)</f>
        <v>8.333333333333332</v>
      </c>
      <c r="AC6" s="12">
        <v>-72.22222222222223</v>
      </c>
      <c r="AD6" t="s">
        <v>72</v>
      </c>
      <c r="AE6" s="12">
        <v>8.333333333333332</v>
      </c>
      <c r="AF6" t="s">
        <v>79</v>
      </c>
      <c r="AG6" s="12">
        <v>60</v>
      </c>
      <c r="AH6" s="13">
        <f>(((1/3)*100)*0.25)+(0*0.25)+(0*0.25)+(0*0.25)</f>
        <v>8.333333333333332</v>
      </c>
      <c r="AI6" s="12">
        <v>-86.11111111111111</v>
      </c>
      <c r="AJ6" t="s">
        <v>72</v>
      </c>
      <c r="AK6" s="12">
        <v>8.333333333333332</v>
      </c>
      <c r="AL6" t="s">
        <v>80</v>
      </c>
      <c r="AM6" s="12">
        <v>100</v>
      </c>
      <c r="AN6" s="12">
        <f>(((1/3)*100)*0.25)+(0*0.25)+(0*0.25)+(0*0.25)</f>
        <v>8.333333333333332</v>
      </c>
      <c r="AO6" s="12">
        <v>-91.66666666666667</v>
      </c>
      <c r="AP6" t="s">
        <v>72</v>
      </c>
      <c r="AQ6" s="12">
        <v>8.333333333333332</v>
      </c>
      <c r="AR6" t="s">
        <v>73</v>
      </c>
      <c r="AS6" s="12">
        <v>100</v>
      </c>
      <c r="AT6" s="12">
        <v>0</v>
      </c>
      <c r="AU6" s="12">
        <v>0</v>
      </c>
      <c r="AV6" t="s">
        <v>74</v>
      </c>
      <c r="AW6" s="12">
        <v>0</v>
      </c>
      <c r="AX6" s="12">
        <v>0</v>
      </c>
      <c r="AY6" s="12">
        <v>100</v>
      </c>
      <c r="AZ6" s="12">
        <v>0</v>
      </c>
      <c r="BA6" s="12">
        <v>0</v>
      </c>
      <c r="BB6" t="s">
        <v>74</v>
      </c>
      <c r="BC6" s="12">
        <v>0</v>
      </c>
      <c r="BD6" s="12">
        <v>0</v>
      </c>
    </row>
    <row r="7" spans="1:56" s="15" customFormat="1" ht="15">
      <c r="A7">
        <v>2</v>
      </c>
      <c r="B7" t="s">
        <v>81</v>
      </c>
      <c r="C7" t="s">
        <v>82</v>
      </c>
      <c r="D7" t="s">
        <v>83</v>
      </c>
      <c r="E7" t="s">
        <v>84</v>
      </c>
      <c r="F7" t="s">
        <v>53</v>
      </c>
      <c r="G7" t="s">
        <v>54</v>
      </c>
      <c r="H7" t="s">
        <v>85</v>
      </c>
      <c r="I7" t="s">
        <v>86</v>
      </c>
      <c r="J7" t="s">
        <v>87</v>
      </c>
      <c r="K7" t="s">
        <v>58</v>
      </c>
      <c r="L7" t="s">
        <v>59</v>
      </c>
      <c r="M7" t="s">
        <v>60</v>
      </c>
      <c r="N7" t="s">
        <v>61</v>
      </c>
      <c r="O7" t="s">
        <v>62</v>
      </c>
      <c r="P7" t="s">
        <v>88</v>
      </c>
      <c r="Q7" t="s">
        <v>89</v>
      </c>
      <c r="R7" t="s">
        <v>90</v>
      </c>
      <c r="S7" t="s">
        <v>65</v>
      </c>
      <c r="T7" t="s">
        <v>66</v>
      </c>
      <c r="U7" s="11">
        <v>43101</v>
      </c>
      <c r="V7" s="11">
        <v>43465</v>
      </c>
      <c r="W7" s="12" t="s">
        <v>67</v>
      </c>
      <c r="X7" s="14" t="s">
        <v>91</v>
      </c>
      <c r="Y7" t="s">
        <v>92</v>
      </c>
      <c r="Z7" s="12">
        <v>100</v>
      </c>
      <c r="AA7" s="12">
        <v>0</v>
      </c>
      <c r="AB7" s="12">
        <f>(0/2329800)*100</f>
        <v>0</v>
      </c>
      <c r="AC7" s="12">
        <v>0</v>
      </c>
      <c r="AD7" t="s">
        <v>69</v>
      </c>
      <c r="AE7" s="12">
        <v>0</v>
      </c>
      <c r="AF7" t="s">
        <v>93</v>
      </c>
      <c r="AG7" s="12">
        <v>0</v>
      </c>
      <c r="AH7" s="13">
        <f>(0/2329800)*100</f>
        <v>0</v>
      </c>
      <c r="AI7" s="12">
        <v>0</v>
      </c>
      <c r="AJ7" t="s">
        <v>69</v>
      </c>
      <c r="AK7" s="12">
        <v>0</v>
      </c>
      <c r="AL7" t="s">
        <v>94</v>
      </c>
      <c r="AM7" s="12">
        <v>0</v>
      </c>
      <c r="AN7" s="12">
        <f>(0/2329800)*100</f>
        <v>0</v>
      </c>
      <c r="AO7" s="12">
        <v>0</v>
      </c>
      <c r="AP7" t="s">
        <v>69</v>
      </c>
      <c r="AQ7" s="12">
        <v>0</v>
      </c>
      <c r="AR7" t="s">
        <v>95</v>
      </c>
      <c r="AS7" s="12">
        <v>100</v>
      </c>
      <c r="AT7" s="12">
        <v>0</v>
      </c>
      <c r="AU7" s="12">
        <v>0</v>
      </c>
      <c r="AV7" t="s">
        <v>74</v>
      </c>
      <c r="AW7" s="12">
        <v>0</v>
      </c>
      <c r="AX7" s="12">
        <v>0</v>
      </c>
      <c r="AY7" s="12">
        <v>100</v>
      </c>
      <c r="AZ7" s="12">
        <v>0</v>
      </c>
      <c r="BA7" s="12">
        <v>0</v>
      </c>
      <c r="BB7" t="s">
        <v>74</v>
      </c>
      <c r="BC7" s="12">
        <v>0</v>
      </c>
      <c r="BD7" s="12">
        <v>0</v>
      </c>
    </row>
    <row r="8" spans="1:56" s="15" customFormat="1" ht="15">
      <c r="A8">
        <v>2</v>
      </c>
      <c r="B8" t="s">
        <v>81</v>
      </c>
      <c r="C8" t="s">
        <v>82</v>
      </c>
      <c r="D8" t="s">
        <v>83</v>
      </c>
      <c r="E8" t="s">
        <v>84</v>
      </c>
      <c r="F8" t="s">
        <v>53</v>
      </c>
      <c r="G8" t="s">
        <v>54</v>
      </c>
      <c r="H8" t="s">
        <v>85</v>
      </c>
      <c r="I8" t="s">
        <v>75</v>
      </c>
      <c r="J8" t="s">
        <v>96</v>
      </c>
      <c r="K8" t="s">
        <v>97</v>
      </c>
      <c r="L8" t="s">
        <v>59</v>
      </c>
      <c r="M8" t="s">
        <v>60</v>
      </c>
      <c r="N8" t="s">
        <v>61</v>
      </c>
      <c r="O8" t="s">
        <v>62</v>
      </c>
      <c r="P8" t="s">
        <v>88</v>
      </c>
      <c r="Q8" t="s">
        <v>89</v>
      </c>
      <c r="R8" t="s">
        <v>90</v>
      </c>
      <c r="S8" t="s">
        <v>65</v>
      </c>
      <c r="T8" t="s">
        <v>66</v>
      </c>
      <c r="U8" s="11">
        <v>43101</v>
      </c>
      <c r="V8" s="11">
        <v>43465</v>
      </c>
      <c r="W8" s="12" t="s">
        <v>67</v>
      </c>
      <c r="X8" s="14" t="s">
        <v>91</v>
      </c>
      <c r="Y8" t="s">
        <v>92</v>
      </c>
      <c r="Z8" s="12">
        <v>100</v>
      </c>
      <c r="AA8" s="12">
        <v>10</v>
      </c>
      <c r="AB8" s="12">
        <f>(1/10)*100</f>
        <v>10</v>
      </c>
      <c r="AC8" s="12">
        <v>0</v>
      </c>
      <c r="AD8" t="s">
        <v>69</v>
      </c>
      <c r="AE8" s="12">
        <v>10</v>
      </c>
      <c r="AF8" t="s">
        <v>98</v>
      </c>
      <c r="AG8" s="12">
        <v>35</v>
      </c>
      <c r="AH8" s="13">
        <f>(3.33/10)*100</f>
        <v>33.300000000000004</v>
      </c>
      <c r="AI8" s="12">
        <v>-4.857142857142849</v>
      </c>
      <c r="AJ8" t="s">
        <v>69</v>
      </c>
      <c r="AK8" s="12">
        <v>33.300000000000004</v>
      </c>
      <c r="AL8" t="s">
        <v>94</v>
      </c>
      <c r="AM8" s="12">
        <v>75</v>
      </c>
      <c r="AN8" s="12">
        <f>(6.8/10)*100</f>
        <v>68</v>
      </c>
      <c r="AO8" s="12">
        <v>-9.333333333333337</v>
      </c>
      <c r="AP8" t="s">
        <v>99</v>
      </c>
      <c r="AQ8" s="12">
        <v>68</v>
      </c>
      <c r="AR8" t="s">
        <v>95</v>
      </c>
      <c r="AS8" s="12">
        <v>100</v>
      </c>
      <c r="AT8" s="12">
        <v>0</v>
      </c>
      <c r="AU8" s="12">
        <v>0</v>
      </c>
      <c r="AV8" t="s">
        <v>74</v>
      </c>
      <c r="AW8" s="12">
        <v>0</v>
      </c>
      <c r="AX8" s="12">
        <v>0</v>
      </c>
      <c r="AY8" s="12">
        <v>100</v>
      </c>
      <c r="AZ8" s="12">
        <v>0</v>
      </c>
      <c r="BA8" s="12">
        <v>0</v>
      </c>
      <c r="BB8" t="s">
        <v>74</v>
      </c>
      <c r="BC8" s="12">
        <v>0</v>
      </c>
      <c r="BD8" s="12">
        <v>0</v>
      </c>
    </row>
    <row r="9" spans="1:56" s="15" customFormat="1" ht="15">
      <c r="A9">
        <v>2</v>
      </c>
      <c r="B9" t="s">
        <v>81</v>
      </c>
      <c r="C9" t="s">
        <v>82</v>
      </c>
      <c r="D9" t="s">
        <v>100</v>
      </c>
      <c r="E9" t="s">
        <v>101</v>
      </c>
      <c r="F9" t="s">
        <v>53</v>
      </c>
      <c r="G9" t="s">
        <v>54</v>
      </c>
      <c r="H9" t="s">
        <v>102</v>
      </c>
      <c r="I9" t="s">
        <v>86</v>
      </c>
      <c r="J9" t="s">
        <v>87</v>
      </c>
      <c r="K9" t="s">
        <v>58</v>
      </c>
      <c r="L9" t="s">
        <v>59</v>
      </c>
      <c r="M9" t="s">
        <v>60</v>
      </c>
      <c r="N9" t="s">
        <v>61</v>
      </c>
      <c r="O9" t="s">
        <v>62</v>
      </c>
      <c r="P9" t="s">
        <v>103</v>
      </c>
      <c r="Q9" t="s">
        <v>104</v>
      </c>
      <c r="R9" t="s">
        <v>90</v>
      </c>
      <c r="S9" t="s">
        <v>65</v>
      </c>
      <c r="T9" t="s">
        <v>66</v>
      </c>
      <c r="U9" s="11">
        <v>43101</v>
      </c>
      <c r="V9" s="11">
        <v>43465</v>
      </c>
      <c r="W9" s="12" t="s">
        <v>67</v>
      </c>
      <c r="X9">
        <v>2018</v>
      </c>
      <c r="Y9" t="s">
        <v>105</v>
      </c>
      <c r="Z9" s="12">
        <v>100</v>
      </c>
      <c r="AA9" s="12">
        <v>0</v>
      </c>
      <c r="AB9" s="12">
        <f>+(0/1111324)*100</f>
        <v>0</v>
      </c>
      <c r="AC9" s="12">
        <v>0</v>
      </c>
      <c r="AD9" t="s">
        <v>69</v>
      </c>
      <c r="AE9" s="12">
        <v>0</v>
      </c>
      <c r="AF9" t="s">
        <v>106</v>
      </c>
      <c r="AG9" s="12">
        <v>50</v>
      </c>
      <c r="AH9" s="13">
        <f>(0/1111324)*100</f>
        <v>0</v>
      </c>
      <c r="AI9" s="12">
        <v>-100</v>
      </c>
      <c r="AJ9" t="s">
        <v>72</v>
      </c>
      <c r="AK9" s="12">
        <v>0</v>
      </c>
      <c r="AL9" t="s">
        <v>107</v>
      </c>
      <c r="AM9" s="12">
        <v>50</v>
      </c>
      <c r="AN9" s="12">
        <f>+(0/1111324)*100</f>
        <v>0</v>
      </c>
      <c r="AO9" s="12">
        <v>-100</v>
      </c>
      <c r="AP9" t="s">
        <v>72</v>
      </c>
      <c r="AQ9" s="12">
        <v>0</v>
      </c>
      <c r="AR9" t="s">
        <v>108</v>
      </c>
      <c r="AS9" s="12">
        <v>100</v>
      </c>
      <c r="AT9" s="12">
        <v>0</v>
      </c>
      <c r="AU9" s="12">
        <v>0</v>
      </c>
      <c r="AV9" t="s">
        <v>74</v>
      </c>
      <c r="AW9" s="12">
        <v>0</v>
      </c>
      <c r="AX9" s="12">
        <v>0</v>
      </c>
      <c r="AY9" s="12">
        <v>100</v>
      </c>
      <c r="AZ9" s="12">
        <v>0</v>
      </c>
      <c r="BA9" s="12">
        <v>0</v>
      </c>
      <c r="BB9" t="s">
        <v>74</v>
      </c>
      <c r="BC9" s="12">
        <v>0</v>
      </c>
      <c r="BD9" s="12">
        <v>0</v>
      </c>
    </row>
    <row r="10" spans="1:56" s="15" customFormat="1" ht="15">
      <c r="A10">
        <v>2</v>
      </c>
      <c r="B10" t="s">
        <v>81</v>
      </c>
      <c r="C10" t="s">
        <v>82</v>
      </c>
      <c r="D10" t="s">
        <v>100</v>
      </c>
      <c r="E10" t="s">
        <v>101</v>
      </c>
      <c r="F10" t="s">
        <v>53</v>
      </c>
      <c r="G10" t="s">
        <v>54</v>
      </c>
      <c r="H10" t="s">
        <v>102</v>
      </c>
      <c r="I10" t="s">
        <v>75</v>
      </c>
      <c r="J10" t="s">
        <v>96</v>
      </c>
      <c r="K10" t="s">
        <v>109</v>
      </c>
      <c r="L10" t="s">
        <v>59</v>
      </c>
      <c r="M10" t="s">
        <v>60</v>
      </c>
      <c r="N10" t="s">
        <v>61</v>
      </c>
      <c r="O10" t="s">
        <v>62</v>
      </c>
      <c r="P10" t="s">
        <v>103</v>
      </c>
      <c r="Q10" t="s">
        <v>104</v>
      </c>
      <c r="R10" t="s">
        <v>90</v>
      </c>
      <c r="S10" t="s">
        <v>65</v>
      </c>
      <c r="T10" t="s">
        <v>66</v>
      </c>
      <c r="U10" s="11">
        <v>43101</v>
      </c>
      <c r="V10" s="11">
        <v>43465</v>
      </c>
      <c r="W10" s="12" t="s">
        <v>67</v>
      </c>
      <c r="X10">
        <v>2018</v>
      </c>
      <c r="Y10" t="s">
        <v>105</v>
      </c>
      <c r="Z10" s="12">
        <v>100</v>
      </c>
      <c r="AA10" s="12">
        <v>0</v>
      </c>
      <c r="AB10" s="12">
        <f>+(((0*33.33)/100)+((0*33.33)/100)+((0*33.33)/100))*100</f>
        <v>0</v>
      </c>
      <c r="AC10" s="12">
        <v>0</v>
      </c>
      <c r="AD10" t="s">
        <v>69</v>
      </c>
      <c r="AE10" s="12">
        <v>0</v>
      </c>
      <c r="AF10" t="s">
        <v>110</v>
      </c>
      <c r="AG10" s="12">
        <v>75</v>
      </c>
      <c r="AH10" s="13">
        <f>(((0.6*33.33)/100)+((0*33.33)/100)+((0*33.33)/100))*100</f>
        <v>19.997999999999998</v>
      </c>
      <c r="AI10" s="12">
        <v>-73.336</v>
      </c>
      <c r="AJ10" t="s">
        <v>72</v>
      </c>
      <c r="AK10" s="12">
        <v>19.997999999999998</v>
      </c>
      <c r="AL10" t="s">
        <v>111</v>
      </c>
      <c r="AM10" s="12">
        <v>87.5</v>
      </c>
      <c r="AN10" s="12">
        <f>+(((0.8*33.33)/100)+((0*33.33)/100)+((0*33.33)/100))*100</f>
        <v>26.663999999999998</v>
      </c>
      <c r="AO10" s="12">
        <v>-69.52685714285714</v>
      </c>
      <c r="AP10" t="s">
        <v>72</v>
      </c>
      <c r="AQ10" s="12">
        <v>26.663999999999998</v>
      </c>
      <c r="AR10" t="s">
        <v>112</v>
      </c>
      <c r="AS10" s="12">
        <v>100</v>
      </c>
      <c r="AT10" s="12">
        <v>0</v>
      </c>
      <c r="AU10" s="12">
        <v>0</v>
      </c>
      <c r="AV10" t="s">
        <v>74</v>
      </c>
      <c r="AW10" s="12">
        <v>0</v>
      </c>
      <c r="AX10" s="12">
        <v>0</v>
      </c>
      <c r="AY10" s="12">
        <v>100</v>
      </c>
      <c r="AZ10" s="12">
        <v>0</v>
      </c>
      <c r="BA10" s="12">
        <v>0</v>
      </c>
      <c r="BB10" t="s">
        <v>74</v>
      </c>
      <c r="BC10" s="12">
        <v>0</v>
      </c>
      <c r="BD10" s="12">
        <v>0</v>
      </c>
    </row>
    <row r="11" spans="1:56" s="15" customFormat="1" ht="15">
      <c r="A11">
        <v>2</v>
      </c>
      <c r="B11" t="s">
        <v>81</v>
      </c>
      <c r="C11" t="s">
        <v>82</v>
      </c>
      <c r="D11" t="s">
        <v>100</v>
      </c>
      <c r="E11" t="s">
        <v>101</v>
      </c>
      <c r="F11" t="s">
        <v>113</v>
      </c>
      <c r="G11" t="s">
        <v>54</v>
      </c>
      <c r="H11" t="s">
        <v>114</v>
      </c>
      <c r="I11" t="s">
        <v>86</v>
      </c>
      <c r="J11" t="s">
        <v>87</v>
      </c>
      <c r="K11" t="s">
        <v>58</v>
      </c>
      <c r="L11" t="s">
        <v>59</v>
      </c>
      <c r="M11" t="s">
        <v>60</v>
      </c>
      <c r="N11" t="s">
        <v>61</v>
      </c>
      <c r="O11" t="s">
        <v>62</v>
      </c>
      <c r="P11" t="s">
        <v>115</v>
      </c>
      <c r="Q11" t="s">
        <v>116</v>
      </c>
      <c r="R11" t="s">
        <v>90</v>
      </c>
      <c r="S11" t="s">
        <v>65</v>
      </c>
      <c r="T11" t="s">
        <v>66</v>
      </c>
      <c r="U11" s="11">
        <v>43101</v>
      </c>
      <c r="V11" s="11">
        <v>43465</v>
      </c>
      <c r="W11" s="12" t="s">
        <v>67</v>
      </c>
      <c r="X11">
        <v>2018</v>
      </c>
      <c r="Y11" t="s">
        <v>105</v>
      </c>
      <c r="Z11" s="12">
        <v>100</v>
      </c>
      <c r="AA11" s="12">
        <v>0</v>
      </c>
      <c r="AB11" s="12">
        <f>+(0/2000000)/100</f>
        <v>0</v>
      </c>
      <c r="AC11" s="12">
        <v>0</v>
      </c>
      <c r="AD11" t="s">
        <v>69</v>
      </c>
      <c r="AE11" s="12">
        <v>0</v>
      </c>
      <c r="AF11" t="s">
        <v>106</v>
      </c>
      <c r="AG11" s="12">
        <v>50</v>
      </c>
      <c r="AH11" s="13">
        <f>(0/2000000)*100</f>
        <v>0</v>
      </c>
      <c r="AI11" s="12">
        <v>-100</v>
      </c>
      <c r="AJ11" t="s">
        <v>72</v>
      </c>
      <c r="AK11" s="12">
        <v>0</v>
      </c>
      <c r="AL11" t="s">
        <v>107</v>
      </c>
      <c r="AM11" s="12">
        <v>50</v>
      </c>
      <c r="AN11" s="12">
        <f>+(0/2000000)*100</f>
        <v>0</v>
      </c>
      <c r="AO11" s="12">
        <v>-100</v>
      </c>
      <c r="AP11" t="s">
        <v>72</v>
      </c>
      <c r="AQ11" s="12">
        <v>0</v>
      </c>
      <c r="AR11" t="s">
        <v>108</v>
      </c>
      <c r="AS11" s="12">
        <v>100</v>
      </c>
      <c r="AT11" s="12">
        <v>0</v>
      </c>
      <c r="AU11" s="12">
        <v>0</v>
      </c>
      <c r="AV11" t="s">
        <v>74</v>
      </c>
      <c r="AW11" s="12">
        <v>0</v>
      </c>
      <c r="AX11" s="12">
        <v>0</v>
      </c>
      <c r="AY11" s="12">
        <v>100</v>
      </c>
      <c r="AZ11" s="12">
        <v>0</v>
      </c>
      <c r="BA11" s="12">
        <v>0</v>
      </c>
      <c r="BB11" t="s">
        <v>74</v>
      </c>
      <c r="BC11" s="12">
        <v>0</v>
      </c>
      <c r="BD11" s="12">
        <v>0</v>
      </c>
    </row>
    <row r="12" spans="1:56" s="15" customFormat="1" ht="15">
      <c r="A12">
        <v>2</v>
      </c>
      <c r="B12" t="s">
        <v>81</v>
      </c>
      <c r="C12" t="s">
        <v>82</v>
      </c>
      <c r="D12" t="s">
        <v>100</v>
      </c>
      <c r="E12" t="s">
        <v>101</v>
      </c>
      <c r="F12" t="s">
        <v>113</v>
      </c>
      <c r="G12" t="s">
        <v>54</v>
      </c>
      <c r="H12" t="s">
        <v>114</v>
      </c>
      <c r="I12" t="s">
        <v>75</v>
      </c>
      <c r="J12" t="s">
        <v>96</v>
      </c>
      <c r="K12" t="s">
        <v>117</v>
      </c>
      <c r="L12" t="s">
        <v>59</v>
      </c>
      <c r="M12" t="s">
        <v>60</v>
      </c>
      <c r="N12" t="s">
        <v>61</v>
      </c>
      <c r="O12" t="s">
        <v>62</v>
      </c>
      <c r="P12" t="s">
        <v>115</v>
      </c>
      <c r="Q12" t="s">
        <v>116</v>
      </c>
      <c r="R12" t="s">
        <v>90</v>
      </c>
      <c r="S12" t="s">
        <v>65</v>
      </c>
      <c r="T12" t="s">
        <v>66</v>
      </c>
      <c r="U12" s="11">
        <v>43101</v>
      </c>
      <c r="V12" s="11">
        <v>43465</v>
      </c>
      <c r="W12" s="12" t="s">
        <v>67</v>
      </c>
      <c r="X12">
        <v>2018</v>
      </c>
      <c r="Y12" t="s">
        <v>105</v>
      </c>
      <c r="Z12" s="12">
        <v>100</v>
      </c>
      <c r="AA12" s="12">
        <v>0</v>
      </c>
      <c r="AB12" s="12">
        <f>+(((0*25)/100)+((0*25)/100)+((0*25)/100)+((0*25)/100))*100</f>
        <v>0</v>
      </c>
      <c r="AC12" s="12">
        <v>0</v>
      </c>
      <c r="AD12" t="s">
        <v>69</v>
      </c>
      <c r="AE12" s="12">
        <v>0</v>
      </c>
      <c r="AF12" t="s">
        <v>110</v>
      </c>
      <c r="AG12" s="12">
        <v>33.33</v>
      </c>
      <c r="AH12" s="13">
        <f>(((0.6*25)/100)+((0*25)/100)+((0*25)/100)+((0*25)/100))*100</f>
        <v>15</v>
      </c>
      <c r="AI12" s="12">
        <v>-54.995499549955</v>
      </c>
      <c r="AJ12" t="s">
        <v>72</v>
      </c>
      <c r="AK12" s="12">
        <v>15</v>
      </c>
      <c r="AL12" t="s">
        <v>118</v>
      </c>
      <c r="AM12" s="12">
        <v>66.66</v>
      </c>
      <c r="AN12" s="12">
        <f>+(((0.8*25)/100)+((0*25)/100)+((0*25)/100)+((0*25)/100))*100</f>
        <v>20</v>
      </c>
      <c r="AO12" s="12">
        <v>-69.99699969996999</v>
      </c>
      <c r="AP12" t="s">
        <v>72</v>
      </c>
      <c r="AQ12" s="12">
        <v>20</v>
      </c>
      <c r="AR12" t="s">
        <v>119</v>
      </c>
      <c r="AS12" s="12">
        <v>100</v>
      </c>
      <c r="AT12" s="12">
        <v>0</v>
      </c>
      <c r="AU12" s="12">
        <v>0</v>
      </c>
      <c r="AV12" t="s">
        <v>74</v>
      </c>
      <c r="AW12" s="12">
        <v>0</v>
      </c>
      <c r="AX12" s="12">
        <v>0</v>
      </c>
      <c r="AY12" s="12">
        <v>100</v>
      </c>
      <c r="AZ12" s="12">
        <v>0</v>
      </c>
      <c r="BA12" s="12">
        <v>0</v>
      </c>
      <c r="BB12" t="s">
        <v>74</v>
      </c>
      <c r="BC12" s="12">
        <v>0</v>
      </c>
      <c r="BD12" s="12">
        <v>0</v>
      </c>
    </row>
    <row r="13" spans="1:56" s="15" customFormat="1" ht="15">
      <c r="A13">
        <v>2</v>
      </c>
      <c r="B13" t="s">
        <v>81</v>
      </c>
      <c r="C13" t="s">
        <v>120</v>
      </c>
      <c r="D13" t="s">
        <v>121</v>
      </c>
      <c r="E13" t="s">
        <v>122</v>
      </c>
      <c r="F13" t="s">
        <v>53</v>
      </c>
      <c r="G13" t="s">
        <v>54</v>
      </c>
      <c r="H13" t="s">
        <v>123</v>
      </c>
      <c r="I13" t="s">
        <v>86</v>
      </c>
      <c r="J13" t="s">
        <v>87</v>
      </c>
      <c r="K13" t="s">
        <v>58</v>
      </c>
      <c r="L13" t="s">
        <v>59</v>
      </c>
      <c r="M13" t="s">
        <v>60</v>
      </c>
      <c r="N13" t="s">
        <v>61</v>
      </c>
      <c r="O13" t="s">
        <v>62</v>
      </c>
      <c r="P13" t="s">
        <v>124</v>
      </c>
      <c r="Q13" t="s">
        <v>125</v>
      </c>
      <c r="R13" t="s">
        <v>90</v>
      </c>
      <c r="S13" t="s">
        <v>65</v>
      </c>
      <c r="T13" t="s">
        <v>66</v>
      </c>
      <c r="U13" s="11">
        <v>43144</v>
      </c>
      <c r="V13" s="11">
        <v>43465</v>
      </c>
      <c r="W13" s="12">
        <v>100</v>
      </c>
      <c r="X13">
        <v>2016</v>
      </c>
      <c r="Y13" t="s">
        <v>126</v>
      </c>
      <c r="Z13" s="12">
        <v>100</v>
      </c>
      <c r="AA13" s="12">
        <v>25</v>
      </c>
      <c r="AB13" s="12">
        <f>0/4200000</f>
        <v>0</v>
      </c>
      <c r="AC13" s="12">
        <v>-100</v>
      </c>
      <c r="AD13" t="s">
        <v>72</v>
      </c>
      <c r="AE13" s="12">
        <v>0</v>
      </c>
      <c r="AF13" t="s">
        <v>127</v>
      </c>
      <c r="AG13" s="12">
        <v>50</v>
      </c>
      <c r="AH13" s="13">
        <f>(0/4200000)*100</f>
        <v>0</v>
      </c>
      <c r="AI13" s="12">
        <v>-100</v>
      </c>
      <c r="AJ13" t="s">
        <v>72</v>
      </c>
      <c r="AK13" s="12">
        <v>0</v>
      </c>
      <c r="AL13" t="s">
        <v>128</v>
      </c>
      <c r="AM13" s="12">
        <v>50</v>
      </c>
      <c r="AN13" s="12">
        <f>(0/42000000)*100</f>
        <v>0</v>
      </c>
      <c r="AO13" s="12">
        <v>-100</v>
      </c>
      <c r="AP13" t="s">
        <v>72</v>
      </c>
      <c r="AQ13" s="12">
        <v>0</v>
      </c>
      <c r="AR13" t="s">
        <v>129</v>
      </c>
      <c r="AS13" s="12">
        <v>100</v>
      </c>
      <c r="AT13" s="12">
        <v>0</v>
      </c>
      <c r="AU13" s="12">
        <v>0</v>
      </c>
      <c r="AV13" t="s">
        <v>74</v>
      </c>
      <c r="AW13" s="12">
        <v>0</v>
      </c>
      <c r="AX13" s="12">
        <v>0</v>
      </c>
      <c r="AY13" s="12">
        <v>100</v>
      </c>
      <c r="AZ13" s="12">
        <v>0</v>
      </c>
      <c r="BA13" s="12">
        <v>0</v>
      </c>
      <c r="BB13" t="s">
        <v>74</v>
      </c>
      <c r="BC13" s="12">
        <v>0</v>
      </c>
      <c r="BD13" s="12">
        <v>0</v>
      </c>
    </row>
    <row r="14" spans="1:56" s="15" customFormat="1" ht="15">
      <c r="A14">
        <v>2</v>
      </c>
      <c r="B14" t="s">
        <v>81</v>
      </c>
      <c r="C14" t="s">
        <v>120</v>
      </c>
      <c r="D14" t="s">
        <v>121</v>
      </c>
      <c r="E14" t="s">
        <v>122</v>
      </c>
      <c r="F14" t="s">
        <v>53</v>
      </c>
      <c r="G14" t="s">
        <v>54</v>
      </c>
      <c r="H14" t="s">
        <v>123</v>
      </c>
      <c r="I14" t="s">
        <v>75</v>
      </c>
      <c r="J14" t="s">
        <v>96</v>
      </c>
      <c r="K14" t="s">
        <v>77</v>
      </c>
      <c r="L14" t="s">
        <v>59</v>
      </c>
      <c r="M14" t="s">
        <v>60</v>
      </c>
      <c r="N14" t="s">
        <v>61</v>
      </c>
      <c r="O14" t="s">
        <v>62</v>
      </c>
      <c r="P14" t="s">
        <v>124</v>
      </c>
      <c r="Q14" t="s">
        <v>130</v>
      </c>
      <c r="R14" t="s">
        <v>90</v>
      </c>
      <c r="S14" t="s">
        <v>65</v>
      </c>
      <c r="T14" t="s">
        <v>66</v>
      </c>
      <c r="U14" s="11">
        <v>43144</v>
      </c>
      <c r="V14" s="11">
        <v>43465</v>
      </c>
      <c r="W14" s="12">
        <v>100</v>
      </c>
      <c r="X14">
        <v>2016</v>
      </c>
      <c r="Y14" t="s">
        <v>126</v>
      </c>
      <c r="Z14" s="12">
        <v>100</v>
      </c>
      <c r="AA14" s="12">
        <v>0</v>
      </c>
      <c r="AB14" s="12">
        <f>((0*0.2)+(0*0.2)+(0*0.2)+(0*0.2)+(0*0.2))*100</f>
        <v>0</v>
      </c>
      <c r="AC14" s="12">
        <v>0</v>
      </c>
      <c r="AD14" t="s">
        <v>69</v>
      </c>
      <c r="AE14" s="12">
        <v>0</v>
      </c>
      <c r="AF14" t="s">
        <v>131</v>
      </c>
      <c r="AG14" s="12">
        <v>33.33333333333333</v>
      </c>
      <c r="AH14" s="13">
        <f>((1+1)/(5)*100)</f>
        <v>40</v>
      </c>
      <c r="AI14" s="12">
        <v>20.000000000000018</v>
      </c>
      <c r="AJ14" t="s">
        <v>72</v>
      </c>
      <c r="AK14" s="12">
        <v>40</v>
      </c>
      <c r="AL14" t="s">
        <v>132</v>
      </c>
      <c r="AM14" s="12">
        <v>66.66666666666666</v>
      </c>
      <c r="AN14" s="12">
        <f>((0*0.2)+(2*0.2)+(0*0.2)+(0*0.2)+(0*0.2))*100</f>
        <v>40</v>
      </c>
      <c r="AO14" s="12">
        <v>-39.99999999999999</v>
      </c>
      <c r="AP14" t="s">
        <v>72</v>
      </c>
      <c r="AQ14" s="12">
        <v>40</v>
      </c>
      <c r="AR14" t="s">
        <v>133</v>
      </c>
      <c r="AS14" s="12">
        <v>100</v>
      </c>
      <c r="AT14" s="12">
        <v>0</v>
      </c>
      <c r="AU14" s="12">
        <v>0</v>
      </c>
      <c r="AV14" t="s">
        <v>74</v>
      </c>
      <c r="AW14" s="12">
        <v>0</v>
      </c>
      <c r="AX14" s="12">
        <v>0</v>
      </c>
      <c r="AY14" s="12">
        <v>100</v>
      </c>
      <c r="AZ14" s="12">
        <v>0</v>
      </c>
      <c r="BA14" s="12">
        <v>0</v>
      </c>
      <c r="BB14" t="s">
        <v>74</v>
      </c>
      <c r="BC14" s="12">
        <v>0</v>
      </c>
      <c r="BD14" s="12">
        <v>0</v>
      </c>
    </row>
    <row r="15" spans="1:56" s="15" customFormat="1" ht="15">
      <c r="A15" s="15">
        <v>1</v>
      </c>
      <c r="B15" s="15" t="s">
        <v>134</v>
      </c>
      <c r="C15" s="15" t="s">
        <v>120</v>
      </c>
      <c r="D15" s="15" t="s">
        <v>135</v>
      </c>
      <c r="E15" s="15" t="s">
        <v>136</v>
      </c>
      <c r="F15" s="15" t="s">
        <v>53</v>
      </c>
      <c r="G15" s="15" t="s">
        <v>54</v>
      </c>
      <c r="H15" s="15" t="s">
        <v>137</v>
      </c>
      <c r="I15" s="15" t="s">
        <v>138</v>
      </c>
      <c r="J15" s="15" t="s">
        <v>139</v>
      </c>
      <c r="K15" s="15" t="s">
        <v>58</v>
      </c>
      <c r="L15" s="15" t="s">
        <v>59</v>
      </c>
      <c r="M15" s="15" t="s">
        <v>60</v>
      </c>
      <c r="N15" s="15" t="s">
        <v>61</v>
      </c>
      <c r="O15" s="15" t="s">
        <v>62</v>
      </c>
      <c r="P15" s="15" t="s">
        <v>140</v>
      </c>
      <c r="Q15" s="15" t="s">
        <v>141</v>
      </c>
      <c r="R15" s="15" t="s">
        <v>90</v>
      </c>
      <c r="S15" s="15" t="s">
        <v>65</v>
      </c>
      <c r="T15" s="15" t="s">
        <v>66</v>
      </c>
      <c r="U15" s="16">
        <v>43206</v>
      </c>
      <c r="V15" s="16">
        <v>43465</v>
      </c>
      <c r="W15" s="13">
        <v>100</v>
      </c>
      <c r="X15" s="15" t="s">
        <v>67</v>
      </c>
      <c r="Y15" s="15" t="s">
        <v>142</v>
      </c>
      <c r="Z15" s="13">
        <v>100</v>
      </c>
      <c r="AA15" s="13">
        <v>0</v>
      </c>
      <c r="AB15" s="13">
        <f>(0/750000)*100</f>
        <v>0</v>
      </c>
      <c r="AC15" s="13">
        <v>0</v>
      </c>
      <c r="AD15" s="15" t="s">
        <v>69</v>
      </c>
      <c r="AE15" s="13">
        <v>0</v>
      </c>
      <c r="AF15" s="15" t="s">
        <v>143</v>
      </c>
      <c r="AG15" s="13">
        <v>30</v>
      </c>
      <c r="AH15" s="13">
        <f>(0/750000)*100</f>
        <v>0</v>
      </c>
      <c r="AI15" s="13">
        <v>-100</v>
      </c>
      <c r="AJ15" s="15" t="s">
        <v>72</v>
      </c>
      <c r="AK15" s="13">
        <v>0</v>
      </c>
      <c r="AL15" s="15" t="s">
        <v>144</v>
      </c>
      <c r="AM15" s="13">
        <v>60</v>
      </c>
      <c r="AN15" s="13">
        <f>(0/750000)*100</f>
        <v>0</v>
      </c>
      <c r="AO15" s="13">
        <v>-100</v>
      </c>
      <c r="AP15" s="15" t="s">
        <v>72</v>
      </c>
      <c r="AQ15" s="13">
        <v>0</v>
      </c>
      <c r="AR15" s="15" t="s">
        <v>145</v>
      </c>
      <c r="AS15" s="13">
        <v>100</v>
      </c>
      <c r="AT15" s="13">
        <v>0</v>
      </c>
      <c r="AU15" s="13">
        <v>0</v>
      </c>
      <c r="AV15" s="15" t="s">
        <v>74</v>
      </c>
      <c r="AW15" s="13">
        <v>0</v>
      </c>
      <c r="AX15" s="13">
        <v>0</v>
      </c>
      <c r="AY15" s="13">
        <v>100</v>
      </c>
      <c r="AZ15" s="13">
        <v>0</v>
      </c>
      <c r="BA15" s="13">
        <v>0</v>
      </c>
      <c r="BB15" s="15" t="s">
        <v>74</v>
      </c>
      <c r="BC15" s="13">
        <v>0</v>
      </c>
      <c r="BD15" s="13">
        <v>0</v>
      </c>
    </row>
    <row r="16" spans="1:56" s="15" customFormat="1" ht="15">
      <c r="A16" s="15">
        <v>1</v>
      </c>
      <c r="B16" s="15" t="s">
        <v>134</v>
      </c>
      <c r="C16" s="15" t="s">
        <v>120</v>
      </c>
      <c r="D16" s="15" t="s">
        <v>135</v>
      </c>
      <c r="E16" s="15" t="s">
        <v>136</v>
      </c>
      <c r="F16" s="15" t="str">
        <f>+F15</f>
        <v>PE01</v>
      </c>
      <c r="G16" s="15" t="str">
        <f>+G15</f>
        <v>Proyecto Especial</v>
      </c>
      <c r="H16" s="15" t="str">
        <f>+H15</f>
        <v>Realización del Proyecto Especial: Observatorio de Transparencia Legislativa y Parlamento Abierto</v>
      </c>
      <c r="I16" s="15" t="s">
        <v>146</v>
      </c>
      <c r="J16" s="15" t="s">
        <v>147</v>
      </c>
      <c r="K16" s="15" t="s">
        <v>148</v>
      </c>
      <c r="L16" s="15" t="s">
        <v>59</v>
      </c>
      <c r="M16" s="15" t="s">
        <v>60</v>
      </c>
      <c r="N16" s="15" t="s">
        <v>61</v>
      </c>
      <c r="O16" s="15" t="s">
        <v>62</v>
      </c>
      <c r="P16" s="15" t="s">
        <v>149</v>
      </c>
      <c r="Q16" s="15" t="s">
        <v>141</v>
      </c>
      <c r="R16" s="15" t="s">
        <v>90</v>
      </c>
      <c r="S16" s="15" t="s">
        <v>65</v>
      </c>
      <c r="T16" s="15" t="s">
        <v>66</v>
      </c>
      <c r="U16" s="16">
        <v>43206</v>
      </c>
      <c r="V16" s="16">
        <v>43465</v>
      </c>
      <c r="W16" s="13">
        <v>100</v>
      </c>
      <c r="X16" s="15" t="s">
        <v>67</v>
      </c>
      <c r="Y16" s="15" t="s">
        <v>142</v>
      </c>
      <c r="Z16" s="13">
        <v>100</v>
      </c>
      <c r="AA16" s="13">
        <v>0</v>
      </c>
      <c r="AB16" s="13">
        <f>((0*0.3)+(0*0.3)+(0*0.4))*100</f>
        <v>0</v>
      </c>
      <c r="AC16" s="13">
        <v>0</v>
      </c>
      <c r="AD16" s="15" t="s">
        <v>69</v>
      </c>
      <c r="AE16" s="13">
        <v>0</v>
      </c>
      <c r="AF16" s="15" t="s">
        <v>150</v>
      </c>
      <c r="AG16" s="13">
        <v>30</v>
      </c>
      <c r="AH16" s="13">
        <f>((0*0.3)+(0*0.3)+(0*0.4))*100</f>
        <v>0</v>
      </c>
      <c r="AI16" s="13">
        <v>-100</v>
      </c>
      <c r="AJ16" s="15" t="s">
        <v>72</v>
      </c>
      <c r="AK16" s="13">
        <v>0</v>
      </c>
      <c r="AL16" s="15" t="s">
        <v>151</v>
      </c>
      <c r="AM16" s="13">
        <v>60</v>
      </c>
      <c r="AN16" s="13">
        <f>((0*0.3)+(0*0.3)+(0*0.4))*100</f>
        <v>0</v>
      </c>
      <c r="AO16" s="13">
        <v>-100</v>
      </c>
      <c r="AP16" s="15" t="s">
        <v>72</v>
      </c>
      <c r="AQ16" s="13">
        <v>0</v>
      </c>
      <c r="AR16" s="15" t="s">
        <v>152</v>
      </c>
      <c r="AS16" s="13">
        <v>100</v>
      </c>
      <c r="AT16" s="13">
        <v>0</v>
      </c>
      <c r="AU16" s="13">
        <v>0</v>
      </c>
      <c r="AV16" s="15" t="s">
        <v>74</v>
      </c>
      <c r="AW16" s="13">
        <v>0</v>
      </c>
      <c r="AX16" s="13">
        <v>0</v>
      </c>
      <c r="AY16" s="13">
        <v>100</v>
      </c>
      <c r="AZ16" s="13">
        <v>0</v>
      </c>
      <c r="BA16" s="13">
        <v>0</v>
      </c>
      <c r="BB16" s="15" t="s">
        <v>74</v>
      </c>
      <c r="BC16" s="13">
        <v>0</v>
      </c>
      <c r="BD16" s="13">
        <v>0</v>
      </c>
    </row>
  </sheetData>
  <sheetProtection/>
  <autoFilter ref="A4:BD16">
    <sortState ref="A5:BD16">
      <sortCondition sortBy="value" ref="D5:D16"/>
    </sortState>
  </autoFilter>
  <mergeCells count="3">
    <mergeCell ref="A1:I1"/>
    <mergeCell ref="A2:I2"/>
    <mergeCell ref="A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Leticia Rodríguez Garnica</dc:creator>
  <cp:keywords/>
  <dc:description/>
  <cp:lastModifiedBy>Aldo Iván González Cuevas</cp:lastModifiedBy>
  <dcterms:created xsi:type="dcterms:W3CDTF">2018-10-17T18:39:20Z</dcterms:created>
  <dcterms:modified xsi:type="dcterms:W3CDTF">2018-12-17T18:55:07Z</dcterms:modified>
  <cp:category/>
  <cp:version/>
  <cp:contentType/>
  <cp:contentStatus/>
</cp:coreProperties>
</file>